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mc:AlternateContent xmlns:mc="http://schemas.openxmlformats.org/markup-compatibility/2006">
    <mc:Choice Requires="x15">
      <x15ac:absPath xmlns:x15ac="http://schemas.microsoft.com/office/spreadsheetml/2010/11/ac" url="X:\Ufficio Ragioneria\FLUSSIDICASSA\2026\1trimestre\"/>
    </mc:Choice>
  </mc:AlternateContent>
  <xr:revisionPtr revIDLastSave="0" documentId="8_{6E63C390-3C36-4E07-8D1C-68B215A4CA02}" xr6:coauthVersionLast="47" xr6:coauthVersionMax="47" xr10:uidLastSave="{00000000-0000-0000-0000-000000000000}"/>
  <bookViews>
    <workbookView xWindow="-15" yWindow="1440" windowWidth="26805" windowHeight="14115" xr2:uid="{00000000-000D-0000-FFFF-FFFF00000000}"/>
  </bookViews>
  <sheets>
    <sheet name="Modello Piano flussi cassa" sheetId="4" r:id="rId1"/>
    <sheet name="ModelloPianoFlussiCassa_PEG" sheetId="6" r:id="rId2"/>
  </sheets>
  <definedNames>
    <definedName name="_xlnm.Print_Area" localSheetId="0">'Modello Piano flussi cassa'!$A$1:$J$111</definedName>
    <definedName name="_xlnm.Print_Area" localSheetId="1">ModelloPianoFlussiCassa_PEG!$A$1:$N$430</definedName>
  </definedNames>
  <calcPr calcId="191029"/>
</workbook>
</file>

<file path=xl/calcChain.xml><?xml version="1.0" encoding="utf-8"?>
<calcChain xmlns="http://schemas.openxmlformats.org/spreadsheetml/2006/main">
  <c r="M420" i="6" l="1"/>
  <c r="M422" i="6" s="1"/>
  <c r="K420" i="6"/>
  <c r="K422" i="6" s="1"/>
  <c r="I420" i="6"/>
  <c r="I422" i="6" s="1"/>
  <c r="G420" i="6"/>
  <c r="G422" i="6" s="1"/>
  <c r="N416" i="6"/>
  <c r="L416" i="6"/>
  <c r="J416" i="6"/>
  <c r="H416" i="6"/>
  <c r="N406" i="6"/>
  <c r="N420" i="6" s="1"/>
  <c r="L406" i="6"/>
  <c r="L420" i="6" s="1"/>
  <c r="J406" i="6"/>
  <c r="J420" i="6" s="1"/>
  <c r="H406" i="6"/>
  <c r="H420" i="6" s="1"/>
  <c r="N405" i="6"/>
  <c r="M405" i="6"/>
  <c r="L405" i="6"/>
  <c r="K405" i="6"/>
  <c r="J405" i="6"/>
  <c r="I405" i="6"/>
  <c r="H405" i="6"/>
  <c r="G405" i="6"/>
  <c r="N403" i="6"/>
  <c r="M403" i="6"/>
  <c r="L403" i="6"/>
  <c r="K403" i="6"/>
  <c r="J403" i="6"/>
  <c r="I403" i="6"/>
  <c r="H403" i="6"/>
  <c r="G403" i="6"/>
  <c r="N396" i="6"/>
  <c r="M396" i="6"/>
  <c r="L396" i="6"/>
  <c r="K396" i="6"/>
  <c r="J396" i="6"/>
  <c r="I396" i="6"/>
  <c r="H396" i="6"/>
  <c r="G396" i="6"/>
  <c r="M391" i="6"/>
  <c r="K391" i="6"/>
  <c r="I391" i="6"/>
  <c r="G391" i="6"/>
  <c r="N385" i="6"/>
  <c r="N391" i="6" s="1"/>
  <c r="L385" i="6"/>
  <c r="L391" i="6" s="1"/>
  <c r="J385" i="6"/>
  <c r="J391" i="6" s="1"/>
  <c r="H385" i="6"/>
  <c r="H391" i="6" s="1"/>
  <c r="N363" i="6"/>
  <c r="L363" i="6"/>
  <c r="J363" i="6"/>
  <c r="H363" i="6"/>
  <c r="M361" i="6"/>
  <c r="K361" i="6"/>
  <c r="I361" i="6"/>
  <c r="G361" i="6"/>
  <c r="N346" i="6"/>
  <c r="N361" i="6" s="1"/>
  <c r="L346" i="6"/>
  <c r="L361" i="6" s="1"/>
  <c r="J346" i="6"/>
  <c r="J361" i="6" s="1"/>
  <c r="H346" i="6"/>
  <c r="H361" i="6" s="1"/>
  <c r="N338" i="6"/>
  <c r="L338" i="6"/>
  <c r="J338" i="6"/>
  <c r="H338" i="6"/>
  <c r="N332" i="6"/>
  <c r="L332" i="6"/>
  <c r="J332" i="6"/>
  <c r="H332" i="6"/>
  <c r="N299" i="6"/>
  <c r="L299" i="6"/>
  <c r="J299" i="6"/>
  <c r="H299" i="6"/>
  <c r="N189" i="6"/>
  <c r="L189" i="6"/>
  <c r="J189" i="6"/>
  <c r="H189" i="6"/>
  <c r="N168" i="6"/>
  <c r="L168" i="6"/>
  <c r="J168" i="6"/>
  <c r="H168" i="6"/>
  <c r="N140" i="6"/>
  <c r="L140" i="6"/>
  <c r="J140" i="6"/>
  <c r="H140" i="6"/>
  <c r="N135" i="6"/>
  <c r="N426" i="6" s="1"/>
  <c r="L135" i="6"/>
  <c r="L426" i="6" s="1"/>
  <c r="J135" i="6"/>
  <c r="J426" i="6" s="1"/>
  <c r="H135" i="6"/>
  <c r="H426" i="6" s="1"/>
  <c r="M130" i="6"/>
  <c r="M132" i="6" s="1"/>
  <c r="M134" i="6" s="1"/>
  <c r="M425" i="6" s="1"/>
  <c r="K130" i="6"/>
  <c r="K132" i="6" s="1"/>
  <c r="K134" i="6" s="1"/>
  <c r="K425" i="6" s="1"/>
  <c r="I130" i="6"/>
  <c r="I132" i="6" s="1"/>
  <c r="I134" i="6" s="1"/>
  <c r="I425" i="6" s="1"/>
  <c r="G130" i="6"/>
  <c r="G132" i="6" s="1"/>
  <c r="G134" i="6" s="1"/>
  <c r="G425" i="6" s="1"/>
  <c r="N126" i="6"/>
  <c r="N130" i="6" s="1"/>
  <c r="L126" i="6"/>
  <c r="L130" i="6" s="1"/>
  <c r="J126" i="6"/>
  <c r="J130" i="6" s="1"/>
  <c r="H126" i="6"/>
  <c r="H130" i="6" s="1"/>
  <c r="N115" i="6"/>
  <c r="L115" i="6"/>
  <c r="J115" i="6"/>
  <c r="H115" i="6"/>
  <c r="N114" i="6"/>
  <c r="M114" i="6"/>
  <c r="L114" i="6"/>
  <c r="K114" i="6"/>
  <c r="J114" i="6"/>
  <c r="I114" i="6"/>
  <c r="H114" i="6"/>
  <c r="G114" i="6"/>
  <c r="N109" i="6"/>
  <c r="M109" i="6"/>
  <c r="L109" i="6"/>
  <c r="K109" i="6"/>
  <c r="J109" i="6"/>
  <c r="I109" i="6"/>
  <c r="H109" i="6"/>
  <c r="G109" i="6"/>
  <c r="M104" i="6"/>
  <c r="K104" i="6"/>
  <c r="I104" i="6"/>
  <c r="G104" i="6"/>
  <c r="N100" i="6"/>
  <c r="N104" i="6" s="1"/>
  <c r="L100" i="6"/>
  <c r="L104" i="6" s="1"/>
  <c r="J100" i="6"/>
  <c r="J104" i="6" s="1"/>
  <c r="H100" i="6"/>
  <c r="H104" i="6" s="1"/>
  <c r="N85" i="6"/>
  <c r="L85" i="6"/>
  <c r="J85" i="6"/>
  <c r="H85" i="6"/>
  <c r="M83" i="6"/>
  <c r="K83" i="6"/>
  <c r="I83" i="6"/>
  <c r="G83" i="6"/>
  <c r="N70" i="6"/>
  <c r="N83" i="6" s="1"/>
  <c r="L70" i="6"/>
  <c r="L83" i="6" s="1"/>
  <c r="J70" i="6"/>
  <c r="J83" i="6" s="1"/>
  <c r="H70" i="6"/>
  <c r="H83" i="6" s="1"/>
  <c r="N65" i="6"/>
  <c r="L65" i="6"/>
  <c r="J65" i="6"/>
  <c r="H65" i="6"/>
  <c r="N46" i="6"/>
  <c r="L46" i="6"/>
  <c r="J46" i="6"/>
  <c r="H46" i="6"/>
  <c r="M45" i="6"/>
  <c r="K45" i="6"/>
  <c r="I45" i="6"/>
  <c r="H45" i="6"/>
  <c r="G45" i="6"/>
  <c r="N31" i="6"/>
  <c r="N45" i="6" s="1"/>
  <c r="L31" i="6"/>
  <c r="L45" i="6" s="1"/>
  <c r="J31" i="6"/>
  <c r="J45" i="6" s="1"/>
  <c r="H31" i="6"/>
  <c r="M30" i="6"/>
  <c r="K30" i="6"/>
  <c r="I30" i="6"/>
  <c r="G30" i="6"/>
  <c r="N26" i="6"/>
  <c r="L26" i="6"/>
  <c r="L30" i="6" s="1"/>
  <c r="J26" i="6"/>
  <c r="H26" i="6"/>
  <c r="H30" i="6" s="1"/>
  <c r="N17" i="6"/>
  <c r="N30" i="6" s="1"/>
  <c r="L17" i="6"/>
  <c r="J17" i="6"/>
  <c r="J30" i="6" s="1"/>
  <c r="H17" i="6"/>
  <c r="J101" i="4"/>
  <c r="J103" i="4" s="1"/>
  <c r="I101" i="4"/>
  <c r="I103" i="4" s="1"/>
  <c r="H101" i="4"/>
  <c r="H103" i="4" s="1"/>
  <c r="G101" i="4"/>
  <c r="G103" i="4" s="1"/>
  <c r="F101" i="4"/>
  <c r="F103" i="4" s="1"/>
  <c r="E101" i="4"/>
  <c r="E103" i="4" s="1"/>
  <c r="D101" i="4"/>
  <c r="D103" i="4" s="1"/>
  <c r="C101" i="4"/>
  <c r="C103" i="4" s="1"/>
  <c r="J97" i="4"/>
  <c r="I97" i="4"/>
  <c r="H97" i="4"/>
  <c r="G97" i="4"/>
  <c r="F97" i="4"/>
  <c r="E97" i="4"/>
  <c r="D97" i="4"/>
  <c r="C97" i="4"/>
  <c r="J91" i="4"/>
  <c r="I91" i="4"/>
  <c r="H91" i="4"/>
  <c r="G91" i="4"/>
  <c r="F91" i="4"/>
  <c r="E91" i="4"/>
  <c r="D91" i="4"/>
  <c r="C91" i="4"/>
  <c r="J86" i="4"/>
  <c r="I86" i="4"/>
  <c r="H86" i="4"/>
  <c r="G86" i="4"/>
  <c r="F86" i="4"/>
  <c r="E86" i="4"/>
  <c r="D86" i="4"/>
  <c r="C86" i="4"/>
  <c r="J80" i="4"/>
  <c r="I80" i="4"/>
  <c r="H80" i="4"/>
  <c r="G80" i="4"/>
  <c r="F80" i="4"/>
  <c r="E80" i="4"/>
  <c r="D80" i="4"/>
  <c r="C80" i="4"/>
  <c r="J65" i="4"/>
  <c r="J107" i="4" s="1"/>
  <c r="H65" i="4"/>
  <c r="H107" i="4" s="1"/>
  <c r="F65" i="4"/>
  <c r="F107" i="4" s="1"/>
  <c r="D65" i="4"/>
  <c r="D107" i="4" s="1"/>
  <c r="J60" i="4"/>
  <c r="I60" i="4"/>
  <c r="H60" i="4"/>
  <c r="G60" i="4"/>
  <c r="F60" i="4"/>
  <c r="E60" i="4"/>
  <c r="D60" i="4"/>
  <c r="C60" i="4"/>
  <c r="J57" i="4"/>
  <c r="I57" i="4"/>
  <c r="H57" i="4"/>
  <c r="G57" i="4"/>
  <c r="F57" i="4"/>
  <c r="E57" i="4"/>
  <c r="D57" i="4"/>
  <c r="C57" i="4"/>
  <c r="J52" i="4"/>
  <c r="I52" i="4"/>
  <c r="H52" i="4"/>
  <c r="G52" i="4"/>
  <c r="F52" i="4"/>
  <c r="E52" i="4"/>
  <c r="D52" i="4"/>
  <c r="C52" i="4"/>
  <c r="J47" i="4"/>
  <c r="I47" i="4"/>
  <c r="H47" i="4"/>
  <c r="G47" i="4"/>
  <c r="F47" i="4"/>
  <c r="E47" i="4"/>
  <c r="D47" i="4"/>
  <c r="C47" i="4"/>
  <c r="J41" i="4"/>
  <c r="I41" i="4"/>
  <c r="H41" i="4"/>
  <c r="G41" i="4"/>
  <c r="F41" i="4"/>
  <c r="E41" i="4"/>
  <c r="D41" i="4"/>
  <c r="C41" i="4"/>
  <c r="J35" i="4"/>
  <c r="I35" i="4"/>
  <c r="H35" i="4"/>
  <c r="G35" i="4"/>
  <c r="F35" i="4"/>
  <c r="E35" i="4"/>
  <c r="D35" i="4"/>
  <c r="C35" i="4"/>
  <c r="J18" i="4"/>
  <c r="I18" i="4"/>
  <c r="I17" i="4" s="1"/>
  <c r="I31" i="4" s="1"/>
  <c r="H18" i="4"/>
  <c r="H17" i="4" s="1"/>
  <c r="H31" i="4" s="1"/>
  <c r="G18" i="4"/>
  <c r="F18" i="4"/>
  <c r="F17" i="4" s="1"/>
  <c r="F31" i="4" s="1"/>
  <c r="E18" i="4"/>
  <c r="E17" i="4" s="1"/>
  <c r="E31" i="4" s="1"/>
  <c r="D18" i="4"/>
  <c r="D17" i="4" s="1"/>
  <c r="D31" i="4" s="1"/>
  <c r="C18" i="4"/>
  <c r="C17" i="4" s="1"/>
  <c r="C31" i="4" s="1"/>
  <c r="J17" i="4"/>
  <c r="J31" i="4" s="1"/>
  <c r="G17" i="4"/>
  <c r="G31" i="4" s="1"/>
  <c r="H62" i="4" l="1"/>
  <c r="H64" i="4" s="1"/>
  <c r="H106" i="4" s="1"/>
  <c r="H108" i="4" s="1"/>
  <c r="J62" i="4"/>
  <c r="J64" i="4" s="1"/>
  <c r="J106" i="4" s="1"/>
  <c r="J108" i="4" s="1"/>
  <c r="C62" i="4"/>
  <c r="C64" i="4" s="1"/>
  <c r="C106" i="4" s="1"/>
  <c r="I62" i="4"/>
  <c r="I64" i="4" s="1"/>
  <c r="I106" i="4" s="1"/>
  <c r="D62" i="4"/>
  <c r="D64" i="4" s="1"/>
  <c r="D106" i="4" s="1"/>
  <c r="D108" i="4" s="1"/>
  <c r="H132" i="6"/>
  <c r="H134" i="6" s="1"/>
  <c r="H422" i="6"/>
  <c r="E62" i="4"/>
  <c r="E64" i="4" s="1"/>
  <c r="E106" i="4" s="1"/>
  <c r="J132" i="6"/>
  <c r="J134" i="6" s="1"/>
  <c r="J425" i="6" s="1"/>
  <c r="J427" i="6" s="1"/>
  <c r="J422" i="6"/>
  <c r="F62" i="4"/>
  <c r="F64" i="4" s="1"/>
  <c r="F106" i="4" s="1"/>
  <c r="F108" i="4" s="1"/>
  <c r="L132" i="6"/>
  <c r="L134" i="6" s="1"/>
  <c r="L422" i="6"/>
  <c r="G62" i="4"/>
  <c r="G64" i="4" s="1"/>
  <c r="G106" i="4" s="1"/>
  <c r="N132" i="6"/>
  <c r="N134" i="6" s="1"/>
  <c r="N425" i="6" s="1"/>
  <c r="N427" i="6" s="1"/>
  <c r="N422" i="6"/>
  <c r="H425" i="6" l="1"/>
  <c r="H427" i="6" s="1"/>
  <c r="L425" i="6"/>
  <c r="L427" i="6" s="1"/>
</calcChain>
</file>

<file path=xl/sharedStrings.xml><?xml version="1.0" encoding="utf-8"?>
<sst xmlns="http://schemas.openxmlformats.org/spreadsheetml/2006/main" count="1723" uniqueCount="765">
  <si>
    <t>Contributi agli investimenti</t>
  </si>
  <si>
    <t>Altri trasferimenti in conto capitale</t>
  </si>
  <si>
    <t>Altre entrate in conto capitale</t>
  </si>
  <si>
    <t>Riscossioni  (in c/competenza e in c/residui)</t>
  </si>
  <si>
    <t>Previsioni di cassa (1)</t>
  </si>
  <si>
    <t>E.1.00.00.00.000</t>
  </si>
  <si>
    <t>Tributi</t>
  </si>
  <si>
    <t>E.1.01.00.00.000</t>
  </si>
  <si>
    <t>E.1.01.02.00.000</t>
  </si>
  <si>
    <t>E.1.01.03.00.000</t>
  </si>
  <si>
    <t>Compartecipazioni di tributi</t>
  </si>
  <si>
    <t>E.1.01.04.00.000</t>
  </si>
  <si>
    <t>Fondi perequativi</t>
  </si>
  <si>
    <t>E.1.03.00.00.000</t>
  </si>
  <si>
    <t>Trasferimenti correnti</t>
  </si>
  <si>
    <t>E.2.00.00.00.000</t>
  </si>
  <si>
    <t>Trasferimenti correnti da Ministeri</t>
  </si>
  <si>
    <t>E.2.01.01.01.001</t>
  </si>
  <si>
    <t>Trasferimenti correnti da Regioni e province autonome</t>
  </si>
  <si>
    <t>E.2.01.01.02.001</t>
  </si>
  <si>
    <t>E.3.00.00.00.000</t>
  </si>
  <si>
    <t>Vendita di beni e servizi e proventi derivanti dalla gestione dei beni</t>
  </si>
  <si>
    <t>E.3.01.00.00.000</t>
  </si>
  <si>
    <t>Proventi derivanti dall'attività di controllo e repressione delle irregolarità e degli illeciti</t>
  </si>
  <si>
    <t>E.3.02.00.00.000</t>
  </si>
  <si>
    <t>Interessi attivi</t>
  </si>
  <si>
    <t>E.3.03.00.00.000</t>
  </si>
  <si>
    <t>Altre entrate da redditi da capitale</t>
  </si>
  <si>
    <t>E.3.04.00.00.000</t>
  </si>
  <si>
    <t>Rimborsi e altre entrate correnti</t>
  </si>
  <si>
    <t>E.3.05.00.00.000</t>
  </si>
  <si>
    <t>E.4.00.00.00.000</t>
  </si>
  <si>
    <t>Tributi in conto capitale</t>
  </si>
  <si>
    <t>E.4.01.00.00.000</t>
  </si>
  <si>
    <t>E.4.02.00.00.000</t>
  </si>
  <si>
    <t>E.4.03.00.00.000</t>
  </si>
  <si>
    <t>Entrate da alienazione di beni materiali e immateriali</t>
  </si>
  <si>
    <t>E.4.04.00.00.000</t>
  </si>
  <si>
    <t>E.4.05.00.00.000</t>
  </si>
  <si>
    <t>E.5.00.00.00.000</t>
  </si>
  <si>
    <t>Alienazione di attività finanziarie</t>
  </si>
  <si>
    <t>E.5.01.00.00.000</t>
  </si>
  <si>
    <t>Riscossione crediti di breve termine</t>
  </si>
  <si>
    <t>E.5.02.00.00.000</t>
  </si>
  <si>
    <t>Riscossione crediti di medio-lungo termine</t>
  </si>
  <si>
    <t>E.5.03.00.00.000</t>
  </si>
  <si>
    <t>Altre entrate per riduzione di attività finanziarie</t>
  </si>
  <si>
    <t>E.5.04.00.00.000</t>
  </si>
  <si>
    <t>E.6.00.00.00.000</t>
  </si>
  <si>
    <t>Emissione di titoli obbligazionari</t>
  </si>
  <si>
    <t>E.6.01.00.00.000</t>
  </si>
  <si>
    <t>Accensione prestiti a breve termine</t>
  </si>
  <si>
    <t>E.6.02.00.00.000</t>
  </si>
  <si>
    <t>Accensione mutui e altri finanziamenti a medio lungo termine</t>
  </si>
  <si>
    <t>E.6.03.00.00.000</t>
  </si>
  <si>
    <t>Altre forme di indebitamento</t>
  </si>
  <si>
    <t>E.6.04.00.00.000</t>
  </si>
  <si>
    <t>E.9.00.00.00.000</t>
  </si>
  <si>
    <t>Entrate per partite di giro</t>
  </si>
  <si>
    <t>E.9.01.00.00.000</t>
  </si>
  <si>
    <t>Entrate per conto terzi</t>
  </si>
  <si>
    <t>E.9.02.00.00.000</t>
  </si>
  <si>
    <t>U.1.00.00.00.000</t>
  </si>
  <si>
    <t>Redditi da lavoro dipendente</t>
  </si>
  <si>
    <t>U.1.01.00.00.000</t>
  </si>
  <si>
    <t>Imposte e tasse a carico dell'ente</t>
  </si>
  <si>
    <t>U.1.02.00.00.000</t>
  </si>
  <si>
    <t>Acquisto di beni e servizi</t>
  </si>
  <si>
    <t>U.1.03.00.00.000</t>
  </si>
  <si>
    <t>U.1.04.00.00.000</t>
  </si>
  <si>
    <t>Trasferimenti di tributi</t>
  </si>
  <si>
    <t>U.1.05.00.00.000</t>
  </si>
  <si>
    <t>U.1.06.00.00.000</t>
  </si>
  <si>
    <t>Interessi passivi</t>
  </si>
  <si>
    <t>U.1.07.00.00.000</t>
  </si>
  <si>
    <t>Altre spese per redditi da capitale</t>
  </si>
  <si>
    <t>U.1.08.00.00.000</t>
  </si>
  <si>
    <t>Rimborsi e poste correttive delle entrate</t>
  </si>
  <si>
    <t>U.1.09.00.00.000</t>
  </si>
  <si>
    <t>Altre spese correnti</t>
  </si>
  <si>
    <t>U.1.10.00.00.000</t>
  </si>
  <si>
    <t>U.2.00.00.00.000</t>
  </si>
  <si>
    <t>Tributi in conto capitale a carico dell'ente</t>
  </si>
  <si>
    <t>U.2.01.00.00.000</t>
  </si>
  <si>
    <t>Investimenti fissi lordi e acquisto di terreni</t>
  </si>
  <si>
    <t>U.2.02.00.00.000</t>
  </si>
  <si>
    <t>U.2.03.00.00.000</t>
  </si>
  <si>
    <t>U.2.04.00.00.000</t>
  </si>
  <si>
    <t>Altre spese in conto capitale</t>
  </si>
  <si>
    <t>U.2.05.00.00.000</t>
  </si>
  <si>
    <t>U.3.00.00.00.000</t>
  </si>
  <si>
    <t>Acquisizioni di attività finanziarie</t>
  </si>
  <si>
    <t>U.3.01.00.00.000</t>
  </si>
  <si>
    <t>Concessione crediti di breve termine</t>
  </si>
  <si>
    <t>U.3.02.00.00.000</t>
  </si>
  <si>
    <t>Concessione crediti di medio-lungo termine</t>
  </si>
  <si>
    <t>U.3.03.00.00.000</t>
  </si>
  <si>
    <t>Altre spese per incremento di attività finanziarie</t>
  </si>
  <si>
    <t>U.3.04.00.00.000</t>
  </si>
  <si>
    <t>U.4.00.00.00.000</t>
  </si>
  <si>
    <t>Rimborso di titoli obbligazionari</t>
  </si>
  <si>
    <t>U.4.01.00.00.000</t>
  </si>
  <si>
    <t>Rimborso prestiti a breve termine</t>
  </si>
  <si>
    <t>U.4.02.00.00.000</t>
  </si>
  <si>
    <t>Rimborso mutui e altri finanziamenti a medio lungo termine</t>
  </si>
  <si>
    <t>U.4.03.00.00.000</t>
  </si>
  <si>
    <t>Rimborso di altre forme di indebitamento</t>
  </si>
  <si>
    <t>U.4.04.00.00.000</t>
  </si>
  <si>
    <t>Fondi per rimborso prestiti</t>
  </si>
  <si>
    <t>U.4.05.00.00.000</t>
  </si>
  <si>
    <t>U.7.00.00.00.000</t>
  </si>
  <si>
    <t>Uscite per partite di giro</t>
  </si>
  <si>
    <t>U.7.01.00.00.000</t>
  </si>
  <si>
    <t>Uscite per conto terzi</t>
  </si>
  <si>
    <t>U.7.02.00.00.000</t>
  </si>
  <si>
    <t>Totale Titolo 9 - Entrate per conto terzi e partite di giro</t>
  </si>
  <si>
    <t>Totale Titolo 6 Accensione Prestiti</t>
  </si>
  <si>
    <t>Totale Titolo 5 - Entrate da riduzione di attività finanziarie</t>
  </si>
  <si>
    <t>Totale Titolo 4 - Entrate in conto capitale</t>
  </si>
  <si>
    <t>Totale titolo 3 - Entrate extratributarie</t>
  </si>
  <si>
    <t>Trasferimenti correnti da altri</t>
  </si>
  <si>
    <t>E.0.00.00.99.999</t>
  </si>
  <si>
    <t xml:space="preserve">Pagamenti in c/competenza e in c/residui </t>
  </si>
  <si>
    <t>Totale Titolo 7 - Uscite per conto terzi e partite di giro</t>
  </si>
  <si>
    <t>Totale Titolo 4 - Rimborso Prestiti</t>
  </si>
  <si>
    <t>Totale titolo 3 - Spese per incremento attività finanziarie</t>
  </si>
  <si>
    <t>Totale titolo 2 - Spese in conto capitale</t>
  </si>
  <si>
    <t>Totale titolo 1 - Spese correnti</t>
  </si>
  <si>
    <t>Totale Titolo 5 - Chiusura Anticipazioni ricevute da istituto tesoriere/cassiere</t>
  </si>
  <si>
    <t>FONDO DI CASSA ALLA FINE DEL TRIMESTRE</t>
  </si>
  <si>
    <t>Codice SIOPE</t>
  </si>
  <si>
    <t xml:space="preserve">Descrizione </t>
  </si>
  <si>
    <t>TOTALE PAGAMENTI</t>
  </si>
  <si>
    <t>TOTALE RISORSE DISPONIBILI</t>
  </si>
  <si>
    <t>RICORSO ANTICIPAZIONI DELL'ISTITUTOTESORIERE</t>
  </si>
  <si>
    <t>Totale titolo 2 - Trasferimenti correnti</t>
  </si>
  <si>
    <t>Totale titolo 1 - Entrate correnti di natura tributaria, contributiva e perequativa</t>
  </si>
  <si>
    <t>U.0.00.00.99.999</t>
  </si>
  <si>
    <t xml:space="preserve">FONDO DI CASSA ALL'INIZIO DELL'ANNO </t>
  </si>
  <si>
    <t>E.1.01.01.16.000</t>
  </si>
  <si>
    <t>Imposta comunale sugli immobili (ICI)</t>
  </si>
  <si>
    <t>E.1.01.01.08.000</t>
  </si>
  <si>
    <t>E.1.01.01.06.000</t>
  </si>
  <si>
    <t>Dati SIOPE N-2</t>
  </si>
  <si>
    <r>
      <t xml:space="preserve">Carte contabili </t>
    </r>
    <r>
      <rPr>
        <vertAlign val="superscript"/>
        <sz val="11"/>
        <color rgb="FF000000"/>
        <rFont val="Calibri"/>
        <family val="2"/>
      </rPr>
      <t>(2)</t>
    </r>
  </si>
  <si>
    <t>In attuazione dell'art. 6, comma 1, del decreto-legge n. 155 del 2024, al fine di rafforzare le misure per la riduzione dei tempi di pagamento (Riforma  del PNRR 1.11), entro il 28 febbraio di ciascun anno gli enti territoriali  ed i loro enti strumentali in contabilità finanziaria di cui all’articolo 1, comma 2, del decreto legislativo 30 marzo 2001, n. 165, adottano un piano annuale dei flussi di cassa, contenente un cronoprogramma dei pagamenti e degli incassi relativi all'esercizio di riferimento, redatto sulla base del seguente modello. Gli enti che hanno sottoscritto l'accordo di cui all'art. 40 del DL 19 del 2024, nel 2025  proseguono la sperimentazione del Programma dei pagamenti (allegato n. 3 all'accordo sottoscritto con il Ministro dell'economia e delle finanze).</t>
  </si>
  <si>
    <t>MODELLO DEL  PIANO ANNUALE DEI FLUSSI DI CASSA DEGLI ENTI TERRITORIALI 
E DEI LORO ENTI STRUMENTALI IN CONTABILITA' FINANZIARIA 
DI CUI  ALL'ART. 1, COMMA 2, DEL DECRETO LEGISLATIVO 30 MARZO  2001, N. 165</t>
  </si>
  <si>
    <t>E.1.01.01.00.000</t>
  </si>
  <si>
    <t>Imposte, tasse e proventi assimilati</t>
  </si>
  <si>
    <t xml:space="preserve">(1) Al termine di ciascun trimestre, le previsioni sono sostituite con l'importo degli incassi/pagamenti effettivi e sono aggiornate le previsioni dei trimestri successivi.La descrizione delle colonne  che riportano gli incassi e i pagamenti effettivi dell'esercizio è ridenominata "Incassi effettivi"/"Pagamenti effettivi".
</t>
  </si>
  <si>
    <t>Le previsioni trimestrali del Piano sono elaborate dal responsabile finanziario con la collaborazione dei responsabili dei servizi dell'ente, anche tenendo conto dell'andamento degli incassi e dei pagamenti degli esercizi precedenti (consultabili dal sito internet www.SIOPE.it), e  in considerazione delle novità e delle peculiarità dell'esercizio (le nuove attività previste nei documenti di programmazione  e/o modifiche del quadro normativo).</t>
  </si>
  <si>
    <t xml:space="preserve">(2) L'importo delle carte contabili è inserito quando si sostituiscono le previsioni con gli incassi e i pagamenti effettivi, ed è ridotto in occasione dei successivi aggiornamenti;
</t>
  </si>
  <si>
    <t xml:space="preserve">Il Piano dei flussi di cassa è aggiornato con atto del responsabile finanziario. </t>
  </si>
  <si>
    <t>Al fine di garantirne l'efficacia nel corso dell'esercizio,  gli enti sono invitati a verificare trimestralmente le previsioni, ad aggiornare il Piano annuale dei flussi di cassa e a dare comunicazione alla Giunta/organo esecutivo dell'attuazione del Piano.
La verifica e l'aggiornamento del prospetto possono, ad esempio, essere effettuati:
- sostituendo le previsioni del trimestre concluso e i dati SIOPE dei trimestri precedenti con gli importi degli incassi e dei pagamenti effettivi, estratti dalla banca dati SIOPE;
- riformulando di conseguenza le previsioni dei trimestri successivi;
- tenendo conto delle variazioni di bilancio che incidono sulle previsioni trimestrali di cassa.</t>
  </si>
  <si>
    <t>Imposta municipale propria</t>
  </si>
  <si>
    <t xml:space="preserve">TOTALE RISCOSSIONI (al netto anticipazione del tesoriere) </t>
  </si>
  <si>
    <r>
      <t xml:space="preserve">Previsioni di cassa </t>
    </r>
    <r>
      <rPr>
        <b/>
        <i/>
        <vertAlign val="superscript"/>
        <sz val="11"/>
        <rFont val="Calibri"/>
        <family val="2"/>
      </rPr>
      <t>(1)</t>
    </r>
  </si>
  <si>
    <r>
      <t xml:space="preserve">di cui  con vincolo di cassa </t>
    </r>
    <r>
      <rPr>
        <i/>
        <sz val="11"/>
        <color rgb="FF000000"/>
        <rFont val="Calibri"/>
        <family val="2"/>
      </rPr>
      <t>(solo per gli enti locali)</t>
    </r>
  </si>
  <si>
    <r>
      <t xml:space="preserve">Tributi destinati al finanziamento della sanità </t>
    </r>
    <r>
      <rPr>
        <i/>
        <sz val="11"/>
        <rFont val="Calibri"/>
        <family val="2"/>
      </rPr>
      <t>(solo per le regioni)</t>
    </r>
  </si>
  <si>
    <r>
      <t xml:space="preserve">Tributi devoluti e regolati alle autonomie speciali </t>
    </r>
    <r>
      <rPr>
        <i/>
        <sz val="11"/>
        <rFont val="Calibri"/>
        <family val="2"/>
      </rPr>
      <t>(solo per le regioni)</t>
    </r>
  </si>
  <si>
    <r>
      <t>di cui riscossioni con vincolo di cassa</t>
    </r>
    <r>
      <rPr>
        <b/>
        <i/>
        <sz val="11"/>
        <color rgb="FF000000"/>
        <rFont val="Calibri"/>
        <family val="2"/>
      </rPr>
      <t xml:space="preserve"> (solo per gli enti locali)</t>
    </r>
  </si>
  <si>
    <r>
      <t xml:space="preserve">di cui  con vincolo di cassa </t>
    </r>
    <r>
      <rPr>
        <b/>
        <i/>
        <sz val="11"/>
        <color rgb="FF000000"/>
        <rFont val="Calibri"/>
        <family val="2"/>
      </rPr>
      <t>(solo per gli enti locali)</t>
    </r>
  </si>
  <si>
    <r>
      <t xml:space="preserve">di cui pagamenti  con vincolo di cassa </t>
    </r>
    <r>
      <rPr>
        <b/>
        <i/>
        <sz val="11"/>
        <color rgb="FF000000"/>
        <rFont val="Calibri"/>
        <family val="2"/>
      </rPr>
      <t>(solo per gli enti locali)</t>
    </r>
  </si>
  <si>
    <r>
      <t xml:space="preserve">di cui con vincolo di cassa </t>
    </r>
    <r>
      <rPr>
        <b/>
        <i/>
        <sz val="11"/>
        <color rgb="FF000000"/>
        <rFont val="Calibri"/>
        <family val="2"/>
      </rPr>
      <t>(solo per gli enti locali)</t>
    </r>
  </si>
  <si>
    <r>
      <t>Il Piano annuale dei flussi di cassa è adottato</t>
    </r>
    <r>
      <rPr>
        <sz val="10"/>
        <color rgb="FFFF0000"/>
        <rFont val="Calibri"/>
        <family val="2"/>
      </rPr>
      <t xml:space="preserve"> </t>
    </r>
    <r>
      <rPr>
        <sz val="10"/>
        <color rgb="FF000000"/>
        <rFont val="Calibri"/>
        <family val="2"/>
      </rPr>
      <t>anche dagli enti che non hanno ancora approvato il bilancio di previsione</t>
    </r>
    <r>
      <rPr>
        <sz val="10"/>
        <rFont val="Calibri"/>
        <family val="2"/>
      </rPr>
      <t>, in quanto l'assenza delle previsioni del bilancio di cassa rende</t>
    </r>
    <r>
      <rPr>
        <sz val="10"/>
        <color rgb="FF0070C0"/>
        <rFont val="Calibri"/>
        <family val="2"/>
      </rPr>
      <t xml:space="preserve"> </t>
    </r>
    <r>
      <rPr>
        <sz val="10"/>
        <rFont val="Calibri"/>
        <family val="2"/>
      </rPr>
      <t xml:space="preserve">ancora più </t>
    </r>
    <r>
      <rPr>
        <sz val="10"/>
        <color rgb="FF000000"/>
        <rFont val="Calibri"/>
        <family val="2"/>
      </rPr>
      <t>necessarie le previsioni del piano annuale dei flussi di cassa.</t>
    </r>
  </si>
  <si>
    <r>
      <t>A seguito dell'adozione (</t>
    </r>
    <r>
      <rPr>
        <vertAlign val="superscript"/>
        <sz val="10"/>
        <rFont val="Calibri"/>
        <family val="2"/>
      </rPr>
      <t>(3</t>
    </r>
    <r>
      <rPr>
        <sz val="10"/>
        <rFont val="Calibri"/>
        <family val="2"/>
      </rPr>
      <t>), il Piano annuale dei flussi di cassa è trasmesso all'organo di revisione per la verifica prevista dall'art. 6, comma 2, del DL 155 del 2024.</t>
    </r>
  </si>
  <si>
    <r>
      <t xml:space="preserve">La classificazione delle entrate e delle spese del Piano dei flussi di cassa prevista nel modello, definita sulla base dei primi livelli della codifica SIOPE, </t>
    </r>
    <r>
      <rPr>
        <u/>
        <sz val="10"/>
        <color rgb="FF000000"/>
        <rFont val="Calibri"/>
        <family val="2"/>
      </rPr>
      <t xml:space="preserve">può </t>
    </r>
    <r>
      <rPr>
        <sz val="10"/>
        <color rgb="FF000000"/>
        <rFont val="Calibri"/>
        <family val="2"/>
      </rPr>
      <t>essere ulteriormente  articolata,  seguendo la codifica SIOPE.</t>
    </r>
  </si>
  <si>
    <t>(3) Entro il 28 febbraio di ciascun anno, in considerazione dell'organizzazione dell'ente,  il Piano dei flussi di casa  è adottato con delibera di giunta o dell'organo esecutivo dell'ente, o con atto del segreterio generale.o del responsabile finanziario. Per gli enti locali il Piano annuale è adottato dalla giunta o dall'organo esecutivo.</t>
  </si>
  <si>
    <t>U.5.01.00.00.000</t>
  </si>
  <si>
    <t>Capitolo / Articolo</t>
  </si>
  <si>
    <t>Piano dei Conti Finanziario (Livello IV)</t>
  </si>
  <si>
    <t>Piano dei Conti Finanziario (Livello V)</t>
  </si>
  <si>
    <t>Tipo di Calcolo</t>
  </si>
  <si>
    <t>E.2.01.00.00.000</t>
  </si>
  <si>
    <r>
      <t xml:space="preserve">di cui pagamenti con vincolo di cassa </t>
    </r>
    <r>
      <rPr>
        <b/>
        <i/>
        <sz val="11"/>
        <color rgb="FF000000"/>
        <rFont val="Calibri"/>
        <family val="2"/>
      </rPr>
      <t>(solo per gli enti locali)</t>
    </r>
  </si>
  <si>
    <t>Chiusura Anticipazioni ricevute da istituto tesoriere/cassiere</t>
  </si>
  <si>
    <t>U.5.00.00.00.000</t>
  </si>
  <si>
    <t>Primo trimestre 2026
 (dati cumulati dal 1/1 al 31/3)</t>
  </si>
  <si>
    <t>Dati a tutto il secondo trimestre 2026
 (dati cumulati dal 1/1 al 30/6)</t>
  </si>
  <si>
    <t>Dati a tutto il terzo trimestre 2026
 dati cumulati dal 1/1 al 30/9)</t>
  </si>
  <si>
    <t>Dati a tutto il quarto trimestre 2026
 (dati cumulati dal 1/1 al 31/12)</t>
  </si>
  <si>
    <t>Incassi effettivi (1)</t>
  </si>
  <si>
    <t>Pagamenti effettivi (1)</t>
  </si>
  <si>
    <t>Addizionale comunale IRPEF</t>
  </si>
  <si>
    <t>E.1.01.01.51.000</t>
  </si>
  <si>
    <t>Tassa smaltimento rifiuti solidi urbani</t>
  </si>
  <si>
    <t>E.1.01.01.61.000</t>
  </si>
  <si>
    <t>Tributo comunale sui rifiuti e sui servizi</t>
  </si>
  <si>
    <t>E.1.01.01.76.000</t>
  </si>
  <si>
    <t>Tributo per i servizi indivisibili (TASI)</t>
  </si>
  <si>
    <t/>
  </si>
  <si>
    <t>Altro...</t>
  </si>
  <si>
    <t>1.0101 - 1004/1004/99 - TASI ANNI PRECEDENTI</t>
  </si>
  <si>
    <t>E.1.01.01.76.000 - Tributo per i servizi indivisibili (TASI)</t>
  </si>
  <si>
    <t>E.1.01.01.76.002 - Tributo per i servizi indivisibili (TASI) riscosso a seguito di attività di verifica e controllo</t>
  </si>
  <si>
    <t>Percentuale</t>
  </si>
  <si>
    <t>1.0101 - 1009/1009/99 - IMPOSTA MUNICIPALE PROPRIA (IMU)</t>
  </si>
  <si>
    <t>E.1.01.01.06.000 - Imposta municipale propria</t>
  </si>
  <si>
    <t>E.1.01.01.06.001 - Imposta municipale propria riscossa a seguito dell'attività ordinaria di gestione</t>
  </si>
  <si>
    <t>Semestrale</t>
  </si>
  <si>
    <t>1.0101 - 1010/1010/99 - GETTITO ADDIZIONALE IRPEF</t>
  </si>
  <si>
    <t>E.1.01.01.16.000 - Addizionale comunale IRPEF</t>
  </si>
  <si>
    <t>E.1.01.01.16.001 - Addizionale comunale IRPEF riscossa a seguito dell'attività ordinaria di gestione</t>
  </si>
  <si>
    <t>Dodicesimi</t>
  </si>
  <si>
    <t>1.0101 - 1011/1011/99 - ADDIZIONALE IRPEF - ANNI PREGERESSI</t>
  </si>
  <si>
    <t>1.0101 - 1012/1012/99 - ICI - IMU  RECUPERO ANNI PRECEDENTI</t>
  </si>
  <si>
    <t>E.1.01.01.08.000 - Imposta comunale sugli immobili (ICI)</t>
  </si>
  <si>
    <t>E.1.01.01.08.002 - Imposta comunale sugli immobili (ICI) riscossa a seguito di attività di verifica e controllo</t>
  </si>
  <si>
    <t>1.0101 - 1026/1026/99 - TARSU/TARI - RECUPERO ANNI PRECEDENTI</t>
  </si>
  <si>
    <t>E.1.01.01.51.000 - Tassa smaltimento rifiuti solidi urbani</t>
  </si>
  <si>
    <t>E.1.01.01.51.002 - Tassa smaltimento rifiuti solidi urbani riscossa a seguito di attività di verifica e controllo</t>
  </si>
  <si>
    <t>1.0101 - 1030/1042/1 - TARI/TARES</t>
  </si>
  <si>
    <t>E.1.01.01.61.000 - Tributo comunale sui rifiuti e sui servizi</t>
  </si>
  <si>
    <t>E.1.01.01.61.001 - Tributo comunale sui rifiuti e sui servizi riscosso a seguito dell'attività ordinaria di gestione</t>
  </si>
  <si>
    <t>1.0101 - 1030/1042/99 - TARI/TARES</t>
  </si>
  <si>
    <t>E.1.01.01.51.001 - Tassa smaltimento rifiuti solidi urbani riscossa a seguito dell'attività ordinaria di gestione</t>
  </si>
  <si>
    <t>1.0301 - 1044/1044/1 - FONDO DI SOLIDARIETA' COMUNALE - ORDINARIO</t>
  </si>
  <si>
    <t>E.1.03.01.01.000 - Fondi perequativi dallo Stato</t>
  </si>
  <si>
    <t>E.1.03.01.01.001 - Fondi perequativi dallo Stato</t>
  </si>
  <si>
    <t>1.0301 - 1044/1044/4 - FONDO DI SOLIDARIETA' COMUNALE - Spending Review</t>
  </si>
  <si>
    <t>Manuale</t>
  </si>
  <si>
    <t>1.0301 - 1044/1044/5 - FONDO DI SOLIDARIETA' COMUNALE - Ristori specifici di spesa (Covid)</t>
  </si>
  <si>
    <t>2.0101 - 2002/2002/99 - RIMBORSO SPESE PER CONSULTAZIONI ELETTORALI E REFERENDARIE</t>
  </si>
  <si>
    <t>E.2.01.01.01.000 - Trasferimenti correnti da Amministrazioni Centrali</t>
  </si>
  <si>
    <t>E.2.01.01.01.001 - Trasferimenti correnti da Ministeri</t>
  </si>
  <si>
    <t>2.0101 - 2003/2003/3 - FSC - Asili nido</t>
  </si>
  <si>
    <t>2.0101 - 2003/2003/4 - FSC - Trasporto Studenti con disabilità</t>
  </si>
  <si>
    <t>2.0101 - 2003/2003/5 - FSC - Sviluppo servizio sociali comuni R.S.O.</t>
  </si>
  <si>
    <t>2.0101 - 2003/2003/7 - CONTRIBUTI STATO FINANZIAMENTO BILANCIO - Riparto del fondo art.1 comma 508 l.213/2023</t>
  </si>
  <si>
    <t>2.0101 - 2003/2003/99 - CONTRIBUTI STATO</t>
  </si>
  <si>
    <t xml:space="preserve"> - </t>
  </si>
  <si>
    <t>2.0101 - 2004/2004/4 - D.L. 34/2000 art. 183 c. 2 FONDO EMERGENZE IMPRESE - BIBLIOTECHE</t>
  </si>
  <si>
    <t>2.0101 - 2007/2007/99 - CONTRIBUTO 5 PER MILLE PER ATTIVITA' SOCIALI</t>
  </si>
  <si>
    <t>2.0101 - 2033/2033/99 - RIMBORSO QUOTE MUTUO DA FINPIEMONTE</t>
  </si>
  <si>
    <t>E.2.01.01.02.000 - Trasferimenti correnti da Amministrazioni Locali</t>
  </si>
  <si>
    <t>2.0101 - 2034/2034/99 - Trasferimenti correnti da GSE  altre amministrazioni centrali operanti nel settore dell'energia</t>
  </si>
  <si>
    <t>E.2.01.01.01.015 - Trasferimenti correnti da GSE e da altre Amministrazioni centrali che operano nei settori dell'energia</t>
  </si>
  <si>
    <t>2.0101 - 3013/3013/1 - CONTRIUTI MENSA PASTI INSEGNANTI</t>
  </si>
  <si>
    <t>E.2.01.01.01.002 - Trasferimenti correnti da Ministero dell'Istruzione - Istituzioni Scolastiche</t>
  </si>
  <si>
    <t>2.0101 - 3013/3013/3 - CONTRIBUTO MINISTERO SCUOLE RACCOLTA RSU</t>
  </si>
  <si>
    <t>2.0101 - 3032/2032/99 - TRASFERIMENTO PROVINCIA PER ASSISTENZA SCOLASTICA</t>
  </si>
  <si>
    <t>E.2.01.01.02.002 - Trasferimenti correnti da Province</t>
  </si>
  <si>
    <t>3.0100 - 3001/3001/99 - DIRITTI SEGRETERIA</t>
  </si>
  <si>
    <t>E.3.01.02.01.000 - Entrate dalla vendita di servizi</t>
  </si>
  <si>
    <t>E.3.01.02.01.032 - Proventi da diritti di segreteria e rogito</t>
  </si>
  <si>
    <t>3.0100 - 3002/3002/99 - DIRITTI SEGRETERIA RISERVATI AL COMUNE</t>
  </si>
  <si>
    <t>3.0100 - 3004/3004/1 - DIRITTI RILASCIO CARTE DI IDENTITA' (QUOTA DA RIVERSARE A MINISTERO)</t>
  </si>
  <si>
    <t>E.3.01.02.01.033 - Proventi da rilascio documenti e diritti di cancelleria</t>
  </si>
  <si>
    <t>3.0100 - 3004/3004/2 - DIRITTI RILASCIO CARTE DI IDENTITA' (RIVERSAMENTO DA MINISTERO € 0,70)</t>
  </si>
  <si>
    <t>3.0100 - 3004/3004/99 - DIRITTI RILASCIO CARTE DI IDENTITA'</t>
  </si>
  <si>
    <t>3.0100 - 3006/3006/1 - DIRITTI NOTIFICA - tramite SEND</t>
  </si>
  <si>
    <t>E.3.01.02.01.999 - Proventi da servizi n.a.c.</t>
  </si>
  <si>
    <t>3.0100 - 3006/3006/99 - DIRITTI NOTIFICA</t>
  </si>
  <si>
    <t>3.0100 - 3010/3010/99 - PROVENTI TRASPORTI FUNEBRI</t>
  </si>
  <si>
    <t>E.3.01.02.01.014 - Proventi da trasporti funebri, pompe funebri, illuminazione votiva</t>
  </si>
  <si>
    <t>3.0100 - 3011/3011/99 - PROVENTI ILLUMINAZIONE VOTIVA</t>
  </si>
  <si>
    <t>3.0100 - 3013/3013/99 - SPESE MENSA - RIMBORSI</t>
  </si>
  <si>
    <t>E.3.01.02.01.008 - Proventi da mense</t>
  </si>
  <si>
    <t>3.0100 - 3014/3014/99 - PROVENTI SERVIZI ASSISTENZA SCOLASTICA</t>
  </si>
  <si>
    <t>3.0100 - 3062/3062/99 - FITTI DI FONDI RUSTICI</t>
  </si>
  <si>
    <t>E.3.01.03.01.000 - Canoni e concessioni e diritti reali di godimento</t>
  </si>
  <si>
    <t>3.0100 - 3063/3063/99 - FITTI DI FABBRICATI</t>
  </si>
  <si>
    <t>3.0100 - 3070/3070/99 - PROVENTI CIMITERI</t>
  </si>
  <si>
    <t>E.3.01.03.01.003 - Proventi da concessioni su beni</t>
  </si>
  <si>
    <t>3.0100 - 3080/3080/99 - PROVENTI CONCESSIONE IN USO PALESTRA</t>
  </si>
  <si>
    <t>3.0100 - 3141/3141/99 - CORRISPETTIVO CANONE UNICO</t>
  </si>
  <si>
    <t>3.0200 - 3008/3008/99 - SANZIONI AMMINISTRATIVE PER VIOLAZIONE REGOLAMENTI,ETC</t>
  </si>
  <si>
    <t>E.3.02.02.01.000 - Proventi da multe, ammende, sanzioni e oblazioni a carico delle famiglie</t>
  </si>
  <si>
    <t>3.0300 - 3081/3081/1 - INTERESSI ATTIVI DA CASSA DEPOSITI E PRESTITI</t>
  </si>
  <si>
    <t>E.3.03.02.02.000 - Interessi attivi da mutui e altri finanziamenti a medio lungo termine</t>
  </si>
  <si>
    <t>E.3.03.02.02.999 - Interessi attivi da finanziamenti a medio lungo termine concessi a altri soggetti</t>
  </si>
  <si>
    <t>3.0300 - 3081/3081/99 - INTERESSI ATTIVI SU GIACENZE CASSA</t>
  </si>
  <si>
    <t>E.3.03.03.03.000 - Interessi attivi da conti della tesoreria dello Stato o di altre Amministrazioni pubbliche</t>
  </si>
  <si>
    <t>E.3.03.03.03.001 - Interessi attivi da conti della tesoreria dello Stato o di altre Amministrazioni pubbliche</t>
  </si>
  <si>
    <t>3.0400 - 3084/3084/99 - UTILI DI BILANCIO</t>
  </si>
  <si>
    <t>E.3.04.02.03.000 - Entrate derivanti dalla distribuzione di dividendi da altre imprese</t>
  </si>
  <si>
    <t>E.3.04.02.03.002 - Entrate derivanti dalla distribuzione di dividendi da altre imprese partecipate non incluse in amministrazioni pubbliche</t>
  </si>
  <si>
    <t>3.0500 - 3064/3064/1 - CANONI AFFITTO ALLOGGI EDILIZIA ECONOMICO-POPOLARE</t>
  </si>
  <si>
    <t>E.3.05.02.03.000 - Entrate da rimborsi, recuperi e restituzioni di somme non dovute o incassate in eccesso</t>
  </si>
  <si>
    <t>E.3.05.02.03.004 - Entrate da rimborsi, recuperi e restituzioni di somme non dovute o incassate in eccesso da Famiglie</t>
  </si>
  <si>
    <t>3.0500 - 3064/3064/2 - RIMBORSI UTENZE ALLOGGI EDILIZIA ECONOMICO-POPOLARE</t>
  </si>
  <si>
    <t>3.0500 - 3064/3064/3 - RIMBORSO COSTI AMMINISTRAZIONE ALLOGGI EDILIZIA ECONOMICO-POPOLARE</t>
  </si>
  <si>
    <t>E.3.05.02.01.000 - Rimborsi ricevuti per spese di personale (comando, distacco, fuori ruolo, convenzioni, ecc…)</t>
  </si>
  <si>
    <t>E.3.05.02.01.001 - Rimborsi ricevuti per spese di personale (comando, distacco, fuori ruolo, convenzioni, ecc…)</t>
  </si>
  <si>
    <t>3.0500 - 3120/3120/99 - INTROITI DIVERSI SALONE TEATRO VERDI</t>
  </si>
  <si>
    <t>E.3.05.99.99.000 - Altre entrate correnti n.a.c.</t>
  </si>
  <si>
    <t>E.3.05.99.99.999 - Altre entrate correnti n.a.c.</t>
  </si>
  <si>
    <t>3.0500 - 3121/3121/99 - CONTRIBUTO DELLA ORIZZONTI 3000 PER SERVIZI SOCIO ASSISTENZIALI</t>
  </si>
  <si>
    <t>3.0500 - 3127/3127/99 - RIMBORSO PER PERSONALE IN COMANDO</t>
  </si>
  <si>
    <t>3.0500 - 3137/3137/99 - RECUPERO SPESE RISCALDAMENTO ACQUA ENEL ETC DA AFFITTAVOLI</t>
  </si>
  <si>
    <t>3.0500 - 3138/3138/99 - INTROITI E RIMBORSI DIVERSI</t>
  </si>
  <si>
    <t>3.0500 - 3148/3148/99 - CONCORSO COMUNE CONIOLO TRASPORTO ALUNNI SCUOLE ELEMENTARI</t>
  </si>
  <si>
    <t>E.3.05.02.03.002 - Entrate da rimborsi, recuperi e restituzioni di somme non dovute o incassate in eccesso da Amministrazioni Locali</t>
  </si>
  <si>
    <t>3.0500 - 3149/3149/99 - CONCORSO COMUNI CONIOLO CAMINO SOLONGHELLO MENSA SCUOLE ELEMENTARI/MEDIE</t>
  </si>
  <si>
    <t>3.0500 - 3155/3155/99 - INTROITI IVA PER SPLIT PAYMENTO FATTURE COMMERCIALI</t>
  </si>
  <si>
    <t>3.0500 - 3168/3168/99 - CONTRIBUTO  URI1 - URI2- URI 3</t>
  </si>
  <si>
    <t>4.0200 - 2038/2039/3 - Avviso misura 1.3.1 Piattaforma Nazionale Dati ANNCSU</t>
  </si>
  <si>
    <t>E.4.02.01.01.000 - Contributi agli investimenti da Amministrazioni Centrali</t>
  </si>
  <si>
    <t>4.0200 - 3038/3039/2 - Misura 2.2.3 “Digitalizzazione delle procedure (SUAP e SUE)”:</t>
  </si>
  <si>
    <t>E.4.02.01.01.001 - Contributi agli investimenti da Ministeri</t>
  </si>
  <si>
    <t>4.0200 - 3200/3200/1 - FONDO PROGETTAZIONE RELATIVA AD INTERVENTI DI MESSA IN SICUREZZA - ANNO 2024 - CUP.B74D24000120001</t>
  </si>
  <si>
    <t>4.0200 - 3200/3200/2 - FONDO PROGETTAZIONE INTERVENTI DI MESSA IN SICUREAZZA ANNO 2024 - CUP.B74D24000130001</t>
  </si>
  <si>
    <t>4.0200 - 3200/3200/99 - FONDO PROGETTAZIONE INTERVENTI MESSA IN SICUREZZA CODICE CUP.B76J16000230001</t>
  </si>
  <si>
    <t>E.4.02.01.02.000 - Contributi agli investimenti da Amministrazioni Locali</t>
  </si>
  <si>
    <t>E.4.02.01.02.001 - Contributi agli investimenti da Regioni e province autonome</t>
  </si>
  <si>
    <t>4.0200 - 3201/3201/1 - INTERVENTI A FAVORE DI COMUNI EFFICIENTAMENTO ENERGETICO E SVILUPPO SOSTENIBILE (L 160/2019 art. 1 c.29-37)</t>
  </si>
  <si>
    <t>4.0200 - 4010/4010/2 - PNRR - M2.C4.I2-2 Prevenire e contrastare gli effetti dei cambiamenti climatici sui fenomenti di dissesto idreogeologico e sulla vulnerabilità del territorio</t>
  </si>
  <si>
    <t>4.0200 - 4010/4010/4 - Lavori di consolidamento del versante sottostante Via Pizzaverino nel concentrico del comune - CUP. B78H25001370001</t>
  </si>
  <si>
    <t>4.0200 - 4010/4010/5 - Lavori di Completamento della Messa in sicurezza dei versanti sottostanti Fraz.roccchetta - CUP. B78H25001380001</t>
  </si>
  <si>
    <t>4.0200 - 4049/4049/99 - CONTRIBUTO REGIONE - Interventi di MANUTENZIONE STRAORDINARIA
per la riqualificazione del patrimonio edilizio scolastico esistente.  Annualità 2025 D.G.R. 30-1351 DEL 7-07-2025</t>
  </si>
  <si>
    <t>4.0300 - 4047/4047/99 - Programma Regionale Integrato per lo sviluppo e la coesione territoriale -  “riqualificazione urbana” - Riqualificazione via Innocenzo Rossi nei
pressi di Piazza Deambrogio di Frazione Quarti</t>
  </si>
  <si>
    <t>E.4.03.01.02.000 - Trasferimenti in conto capitale per assunzione di debiti dell'amministrazione da parte di Amministrazioni Locali</t>
  </si>
  <si>
    <t>E.4.03.01.02.001 - Trasferimenti in conto capitale per assunzione di debiti dell'amministrazione da parte di Regioni e province autonome</t>
  </si>
  <si>
    <t>4.0400 - 4006/4006/99 - PROVENTI DI CONCESSIONI CIMITERIALI AREE</t>
  </si>
  <si>
    <t>E.4.04.02.01.000 - Cessione di Terreni</t>
  </si>
  <si>
    <t>4.0500 - 4011/4011/99 - CONTRIBUTO IN CONTO CAPITALE PER COMPLETAMENTO LAVORI DI CONSOLIDAMENTO S.DA COMUNALE VIALARDA ED AREA CIMITERIALE FR. QUARTI</t>
  </si>
  <si>
    <t>E.4.05.04.99.000 - Altre entrate in conto capitale n.a.c.</t>
  </si>
  <si>
    <t>E.4.05.04.99.999 - Altre entrate in conto capitale n.a.c.</t>
  </si>
  <si>
    <t>4.0500 - 4034/4034/99 - CONTRIBUTO PER SMALTIMENTO COPERTURE IN FIBROCEMENTO EDIFICI COMUNALI</t>
  </si>
  <si>
    <t>4.0500 - 4035/4035/99 - PROVENTI CONCESSIONI EDILIZIE</t>
  </si>
  <si>
    <t>E.4.05.01.01.000 - Permessi di costruire</t>
  </si>
  <si>
    <t>E.4.05.01.01.001 - Permessi di costruire</t>
  </si>
  <si>
    <t>9.0100 - 6001/6001/99 - RITENUTE PREVIDENZIALI ED ASSISTENZIALI AL PERSONALE</t>
  </si>
  <si>
    <t>E.9.01.02.02.000 - Ritenute previdenziali e assistenziali su redditi da lavoro dipendente per conto terzi</t>
  </si>
  <si>
    <t>E.9.01.02.02.001 - Ritenute previdenziali e assistenziali su redditi da lavoro dipendente per conto terzi</t>
  </si>
  <si>
    <t>Tredicesimi</t>
  </si>
  <si>
    <t>9.0100 - 6002/6002/1 - RITENUTE ERARIALI (PROFESSIONISTI).</t>
  </si>
  <si>
    <t>E.9.01.03.01.000 - Ritenute erariali su redditi da lavoro autonomo per conto terzi</t>
  </si>
  <si>
    <t>E.9.01.03.01.001 - Ritenute erariali su redditi da lavoro autonomo per conto terzi</t>
  </si>
  <si>
    <t>9.0100 - 6002/6002/2 - RITENUTE ERARIALI (r.a. 4%).</t>
  </si>
  <si>
    <t>9.0100 - 6002/6002/5 - RITENUTE SPLIT ISTITUZIONALE</t>
  </si>
  <si>
    <t>E.9.01.01.02.000 - Ritenute per scissione contabile IVA (split payment)</t>
  </si>
  <si>
    <t>E.9.01.01.02.001 - Ritenute per scissione contabile IVA (split payment)</t>
  </si>
  <si>
    <t>9.0100 - 6002/6002/6 - RITENUTE SPLIT COMMERCIALE</t>
  </si>
  <si>
    <t>9.0100 - 6002/6002/99 - RITENUTE ERARIALI (IRPEF).</t>
  </si>
  <si>
    <t>E.9.01.02.01.000 - Ritenute erariali su redditi da lavoro dipendente per conto terzi</t>
  </si>
  <si>
    <t>E.9.01.02.01.001 - Ritenute erariali su redditi da lavoro dipendente per conto terzi</t>
  </si>
  <si>
    <t>9.0100 - 6003/6003/99 - ALTRI RITENUTE AL PERSONALE.</t>
  </si>
  <si>
    <t>E.9.01.02.99.000 - Altre ritenute al personale dipendente per conto di terzi</t>
  </si>
  <si>
    <t>E.9.01.02.99.999 - Altre ritenute al personale dipendente per conto di terzi</t>
  </si>
  <si>
    <t>9.0100 - 6006/6006/99 - RIMBORSO ANTICIPAZIONE FONDI DI ECONOMATO.</t>
  </si>
  <si>
    <t>E.9.01.99.03.000 - Rimborso di fondi economali e carte aziendali</t>
  </si>
  <si>
    <t>E.9.01.99.03.001 - Rimborso di fondi economali e carte aziendali</t>
  </si>
  <si>
    <t>9.0100 - 6007/6007/1 - REGOLARIZZAZIONE UTILIZZO VINCOLI</t>
  </si>
  <si>
    <t>E.9.01.99.06.000 - Entrate derivanti dalla gestione degli incassi vincolati degli enti locali</t>
  </si>
  <si>
    <t>9.0100 - 6008/6008/1 - ENTRATE A SEGUITO DI SPESE NON ANDATE A BUON FINE</t>
  </si>
  <si>
    <t>E.9.01.99.01.000 - Entrate a seguito di spese non andate a buon fine</t>
  </si>
  <si>
    <t>E.9.01.99.01.001 - Entrate a seguito di spese non andate a buon fine</t>
  </si>
  <si>
    <t>9.0200 - 6004/6004/99 - DEPOSITI CAUZIONALI.</t>
  </si>
  <si>
    <t>E.9.02.04.01.000 - Costituzione di depositi cauzionali o contrattuali di terzi</t>
  </si>
  <si>
    <t>E.9.02.04.01.001 - Costituzione di depositi cauzionali o contrattuali di terzi</t>
  </si>
  <si>
    <t>9.0200 - 6005/6005/99 - RIMBORSO SPESE PER SERVIZI CONTO TERZI.</t>
  </si>
  <si>
    <t>E.9.02.99.99.000 - Altre entrate per conto terzi</t>
  </si>
  <si>
    <t>E.9.02.99.99.999 - Altre entrate per conto terzi</t>
  </si>
  <si>
    <t>9.0200 - 6007/6007/99 - DEPOSITI PER SPESE CONTRATTUALI E D'ASTA.</t>
  </si>
  <si>
    <t>01.02.1 - 120/1038/1 - ONERI RIFLESSI A CARICO ENTE SU DIRITTI ROGITO AL SEGRETARIO</t>
  </si>
  <si>
    <t>U.1.01.02.01.000 - Contributi sociali effettivi a carico dell'ente</t>
  </si>
  <si>
    <t>U.1.01.02.01.001 - Contributi obbligatori per il personale</t>
  </si>
  <si>
    <t>01.02.1 - 120/1038/99 - QUOTA DIRITTI ROGITO AL SEGRETARIO.</t>
  </si>
  <si>
    <t>U.1.01.01.01.000 - Retribuzioni in denaro</t>
  </si>
  <si>
    <t>U.1.01.01.01.004 - Indennità ed altri compensi, esclusi i rimborsi spesa per missione, corrisposti al personale a tempo indeterminato</t>
  </si>
  <si>
    <t>01.03.1 - 230/1029/1 - STIPENDIO GESTIONE ECONOMICO/FINANZIARIA -PERSONALE ESTERNO</t>
  </si>
  <si>
    <t>U.1.01.01.01.003 - Straordinario per il personale a tempo indeterminato</t>
  </si>
  <si>
    <t>01.03.1 - 230/1029/99 - STIPENDIO GESTIONE ECONOMICO/FINANZIARIA</t>
  </si>
  <si>
    <t>U.1.01.01.01.002 - Voci stipendiali corrisposte al personale a tempo indeterminato</t>
  </si>
  <si>
    <t>01.03.1 - 230/1030/1 - ONERI PREVIDENZIALI ED ASSISTENZIALI GESTIONE ECONOMICO/FINANZIARIO- COMANDO ESTERNO</t>
  </si>
  <si>
    <t>01.03.1 - 230/1030/99 - ONERI PREVIDENZIALI ED ASSISTENZIALI GESTIONE ECONOMICO/FINANZIARIA</t>
  </si>
  <si>
    <t>01.04.1 - 360/1191/99 - Stipendio personale servizio tributario</t>
  </si>
  <si>
    <t>01.04.1 - 360/1192/99 - ONERI PREVIDENZIALI ED ASSISTENZIALI servizio tributario</t>
  </si>
  <si>
    <t>01.06.1 - 560/1081/1 - SPESE PER POSIZIONE ORGANIZZATIVA - AREA TECNICA</t>
  </si>
  <si>
    <t>U.1.01.01.01.008 - Indennità ed altri compensi, esclusi i rimborsi spesa documentati per missione, corrisposti al personale a tempo determinato</t>
  </si>
  <si>
    <t>01.06.1 - 560/1081/99 - STIPENDIO AL GEOMETRA</t>
  </si>
  <si>
    <t>01.06.1 - 560/1082/99 - ONERI PREVIDENZIALI ED ASSISTENZIALI GEOMETRA</t>
  </si>
  <si>
    <t>01.07.1 - 670/1170/99 - STIPENDIO  DEMOGRAFICO</t>
  </si>
  <si>
    <t>01.07.1 - 670/1171/99 - ONERI PREVIDENZIALI ED ASSISTENZIALI SERVIZIO DEMOGRAFICO</t>
  </si>
  <si>
    <t>01.07.1 - 740/1205/1 - SPESE PER CONSULTAZIONI ELETTORALI A CARICO DELLO STATO E REFERENDUM - STRAORDINARI</t>
  </si>
  <si>
    <t>01.07.1 - 740/1205/2 - SPESE PER CONSULTAZIONI ELETTORALI A CARICO DELLO STATO E REFERENDUM - ONERI</t>
  </si>
  <si>
    <t>01.10.1 - 10/2162/1 - Fondo posizioni organizzative - oneri previdenziali</t>
  </si>
  <si>
    <t>01.10.1 - 10/2162/99 - Fondo posizioni organizzative</t>
  </si>
  <si>
    <t>01.10.1 - 120/2163/1 - ONERI RINNOVO COTRATTUALE</t>
  </si>
  <si>
    <t>01.10.1 - 120/2163/99 - RINNOVO COTRATTUALE</t>
  </si>
  <si>
    <t>U.1.01.01.01.001 - Arretrati per anni precedenti corrisposti al personale a tempo indeterminato</t>
  </si>
  <si>
    <t>01.10.1 - 780/2164/1 - FONDO STRAORDINARI</t>
  </si>
  <si>
    <t>01.10.1 - 780/2164/99 - FONDO PER IL MIGLIORAMENTO DELL'EFFICIENZA DEI SERVIZI</t>
  </si>
  <si>
    <t>01.10.1 - 780/2165/3 - ONERI FONDO STRAORDINARI</t>
  </si>
  <si>
    <t>01.10.1 - 780/2165/99 - ONERI RIFLESSI FONDO EFFICIENZA</t>
  </si>
  <si>
    <t>04.06.1 - 1880/1881/1 - STIPENDIO AUTISTA SCUOLABUS</t>
  </si>
  <si>
    <t>04.06.1 - 1880/1881/2 - ONERI AUTISTA SCUOLABUS</t>
  </si>
  <si>
    <t>10.05.1 - 2760/1921/99 - STIPENDI AI CANTONIERI (CANNONERO-BELLETTI)</t>
  </si>
  <si>
    <t>10.05.1 - 2760/1922/99 - ONERI PREVID/ASSIST/ASSIC A C. E. CANTONIERI</t>
  </si>
  <si>
    <t>01.01.1 - 70/1020/99 - IMPOSTA IRAP AMMINISTRATORI</t>
  </si>
  <si>
    <t>U.1.02.01.01.000 - Imposta regionale sulle attività produttive (IRAP)</t>
  </si>
  <si>
    <t>U.1.02.01.01.001 - Imposta regionale sulle attività produttive (IRAP)</t>
  </si>
  <si>
    <t>01.02.1 - 120/1038/2 - IRAP QUOTA DIRITTI ROGITO AL SEGRETARIO.</t>
  </si>
  <si>
    <t>01.03.1 - 290/1031/1 - IRAP GESTIONE ECONOMICO/FINANZIARIA- COMANDO ESTERNO</t>
  </si>
  <si>
    <t>01.03.1 - 290/1031/99 - IRAP GESTIONE ECONOMICO/FINANZIARIA</t>
  </si>
  <si>
    <t>01.04.1 - 360/1193/99 - IRAP servizio tributaria</t>
  </si>
  <si>
    <t>01.04.1 - 400/5026/99 - CANONI AFFISSIONI  E PUBBLICITA'</t>
  </si>
  <si>
    <t>U.1.02.01.03.000 - Imposta comunale sulla pubblicità e diritto sulle pubbliche affissioni</t>
  </si>
  <si>
    <t>U.1.02.01.03.001 - Imposta comunale sulla pubblicità e diritto sulle pubbliche affissioni</t>
  </si>
  <si>
    <t>01.05.1 - 510/4026/99 - SPESE REGISTRAZIONE CONTRATTI AFFITTO</t>
  </si>
  <si>
    <t>U.1.02.01.02.000 - Imposta di registro e di bollo</t>
  </si>
  <si>
    <t>U.1.02.01.02.001 - Imposta di registro e di bollo</t>
  </si>
  <si>
    <t>01.06.1 - 620/1090/99 - IRAP GEOMETRA</t>
  </si>
  <si>
    <t>01.07.1 - 730/1173/99 - IRAP SERVIZIO DEMOGRAFICO</t>
  </si>
  <si>
    <t>01.07.1 - 740/1205/3 - SPESE PER CONSULTAZIONI ELETTORALI A CARICO DELLO STATO E REFERENDUM - IRAP</t>
  </si>
  <si>
    <t>01.10.1 - 180/2162/2 - IRAP su Fondo Posizioni organizzative</t>
  </si>
  <si>
    <t>01.10.1 - 180/2163/2 - IRAP  RINNOVO CONTRATTUALE</t>
  </si>
  <si>
    <t>01.10.1 - 780/2166/1 - IRAP FONDO STRAORDINARI</t>
  </si>
  <si>
    <t>01.10.1 - 780/2166/99 - IRAP FONDO EFFICIENZA</t>
  </si>
  <si>
    <t>U.1.02.01.99.000 - Imposte, tasse e proventi assimilati a carico dell'ente n.a.c.</t>
  </si>
  <si>
    <t>01.11.1 - 840/1100/99 - IRAP PROFESSIONISTI</t>
  </si>
  <si>
    <t>04.06.1 - 1900/1417/1 - SPESE PER TRASPORTO ALUNNI SCUOLA ELEMENTARE ECONOMATO PER BOLLO SCUOLABUS</t>
  </si>
  <si>
    <t>U.1.02.01.09.000 - Tassa di circolazione dei veicoli a motore (tassa automobilistica)</t>
  </si>
  <si>
    <t>U.1.02.01.09.001 - Tassa di circolazione dei veicoli a motore (tassa automobilistica)</t>
  </si>
  <si>
    <t>04.06.1 - 1940/1881/3 - IRAP AUTISTA SCUOLABUS</t>
  </si>
  <si>
    <t>09.02.1 - 2780/1927/4 - SPESE GESTIONE AUTOMEZZI</t>
  </si>
  <si>
    <t>10.05.1 - 2820/1924/99 - IRAP CANTONIERI</t>
  </si>
  <si>
    <t>10.05.1 - 2820/1927/6 - BOLLO AUTOMEZZI COMUNALI</t>
  </si>
  <si>
    <t>01.01.1 - 20/1204/99 - Acquisto di beni  per servizio istituzionale ( ES.CORONE)</t>
  </si>
  <si>
    <t>U.1.03.01.02.000 - Altri beni di consumo</t>
  </si>
  <si>
    <t>U.1.03.01.02.999 - Altri beni e materiali di consumo n.a.c.</t>
  </si>
  <si>
    <t>01.01.1 - 30/1001/99 - INDENNITA' AL SINDACO ASSESSORI E CONSILIERI.</t>
  </si>
  <si>
    <t>U.1.03.02.01.000 - Organi e incarichi istituzionali dell'amministrazione</t>
  </si>
  <si>
    <t>U.1.03.02.01.001 - Organi istituzionali dell'amministrazione - Indennità</t>
  </si>
  <si>
    <t>01.01.1 - 50/4047/99 - SPESE PER PARTECIPAZIONE CONVEGNI</t>
  </si>
  <si>
    <t>U.1.03.02.01.002 - Organi istituzionali dell'amministrazione - Rimborsi</t>
  </si>
  <si>
    <t>01.02.1 - 120/1024/1 - ACCESSI AI DIPENDENTI IN COMANDO.</t>
  </si>
  <si>
    <t>U.1.03.02.02.000 - Organizzazione eventi, pubblicità e servizi per trasferta</t>
  </si>
  <si>
    <t>U.1.03.02.02.002 - Indennità di missione e di trasferta</t>
  </si>
  <si>
    <t>01.02.1 - 120/1024/99 - MISSIONE AI DIPENDENTI.</t>
  </si>
  <si>
    <t>01.02.1 - 130/4045/99 - Rimborso spese di notifica tramite SEND</t>
  </si>
  <si>
    <t>U.1.03.02.16.000 - Servizi amministrativi</t>
  </si>
  <si>
    <t>U.1.03.02.16.999 - Altre spese per servizi amministrativi</t>
  </si>
  <si>
    <t>01.03.1 - 30/1059/1 - Spese postali</t>
  </si>
  <si>
    <t>U.1.03.02.16.002 - Spese postali</t>
  </si>
  <si>
    <t>01.03.1 - 250/1010/99 - COMPENSI AL REVISORE DEL CONTO</t>
  </si>
  <si>
    <t>U.1.03.02.01.008 - Compensi agli organi istituzionali di revisione, di controllo ed altri incarichi istituzionali dell'amministrazione</t>
  </si>
  <si>
    <t>01.03.1 - 250/1012/99 - SPESE DI GESTIONE CONTABILITA' PERSONALE</t>
  </si>
  <si>
    <t>U.1.03.02.13.000 - Servizi ausiliari per il funzionamento dell'ente</t>
  </si>
  <si>
    <t>U.1.03.02.13.005 - Servizi ausiliari a beneficio del personale</t>
  </si>
  <si>
    <t>01.03.1 - 250/1054/1 - SPESE PER IL SERVIZIO DI TESORERIA - ECONOMATO</t>
  </si>
  <si>
    <t>U.1.03.02.17.000 - Servizi finanziari</t>
  </si>
  <si>
    <t>U.1.03.02.17.999 - Spese per servizi finanziari n.a.c.</t>
  </si>
  <si>
    <t>01.03.1 - 250/1054/99 - SPESE PER IL SERVIZIO DI TESORERIA</t>
  </si>
  <si>
    <t>U.1.03.02.17.002 - Oneri per servizio di tesoreria</t>
  </si>
  <si>
    <t>01.04.1 - 360/1187/99 - SPESE PER LA RISCOSSIONE DEI TRIBUTI COMUNALI</t>
  </si>
  <si>
    <t>U.1.03.02.03.000 - Aggi di riscossione</t>
  </si>
  <si>
    <t>U.1.03.02.03.999 - Altri aggi di riscossione n.a.c.</t>
  </si>
  <si>
    <t>01.04.1 - 360/1190/99 - ASSISTENZA TRIBUTARIA</t>
  </si>
  <si>
    <t>U.1.03.02.11.000 - Prestazioni professionali e specialistiche</t>
  </si>
  <si>
    <t>U.1.03.02.11.008 - Prestazioni di natura contabile, tributaria e del lavoro</t>
  </si>
  <si>
    <t>01.05.1 - 460/1156/1 - SPESE PER MANUTENZIONE IMMOBILI</t>
  </si>
  <si>
    <t>01.05.1 - 460/1156/99 - SPESE PER MANUTENZIONE IMMOBILI (ACQUISTO BENI)</t>
  </si>
  <si>
    <t>01.05.1 - 470/1042/1 - MANUTENZIONE ORDINARIA IMMOBILI ED IMPIANTI</t>
  </si>
  <si>
    <t>U.1.03.02.09.000 - Manutenzione ordinaria e riparazioni</t>
  </si>
  <si>
    <t>01.05.1 - 470/1160/99 - SPESE PER GLI OROLOGI PUBBLICI</t>
  </si>
  <si>
    <t>U.1.03.02.09.004 - Manutenzione ordinaria e riparazioni di impianti e macchinari</t>
  </si>
  <si>
    <t>01.05.1 - 3330/1324/1 - SPESE SERVIZIO ANTINCENDIO</t>
  </si>
  <si>
    <t>U.1.03.02.11.999 - Altre prestazioni professionali e specialistiche n.a.c.</t>
  </si>
  <si>
    <t>01.06.1 - 580/1086/99 - SPESE PER STUDI PROGETTI E PERIZIE</t>
  </si>
  <si>
    <t>U.1.03.02.11.004 - Perizie</t>
  </si>
  <si>
    <t>01.06.1 - 580/1089/1 - SPESE PER SUPPORTO AMMINISTRATIVO UFFICIO TECNICO</t>
  </si>
  <si>
    <t>01.07.1 - 20/1206/1 - RIVERSAMENTO MINISTERO INTERNO PER C.I. ELETTRONICA</t>
  </si>
  <si>
    <t>01.07.1 - 20/1206/99 - SPESE PER RILASCIOERRATE C.I. ELETTRONICA DA RIVERSARE</t>
  </si>
  <si>
    <t>01.07.1 - 690/1047/1 - QUOTA ASSOCIATIVA ANUSCA</t>
  </si>
  <si>
    <t>U.1.03.02.99.000 - Altri servizi</t>
  </si>
  <si>
    <t>U.1.03.02.99.003 - Quote di associazioni</t>
  </si>
  <si>
    <t>01.07.1 - 690/1047/99 - SPESE PER LA C.E.M.</t>
  </si>
  <si>
    <t>U.1.03.02.01.007 - Commissioni elettorali</t>
  </si>
  <si>
    <t>01.07.1 - 740/1205/4 - SPESE PER CONSULTAZIONI ELETTORALI A CARICO DELLO STATO E REFERENDUM - COMPENSI PER SEGGI</t>
  </si>
  <si>
    <t>U.1.03.02.99.004 - Altre spese per consultazioni elettorali dell'ente</t>
  </si>
  <si>
    <t>01.07.1 - 740/1205/99 - SPESE PER CONSULTAZIONI ELETTORALI A CARICO DELLO STATO E REFERENDUM - STAMPATI E SOFTWARE</t>
  </si>
  <si>
    <t>U.1.03.01.02.010 - Beni per consultazioni elettorali</t>
  </si>
  <si>
    <t>01.08.1 - 680/5019/99 - MISURA 1.4.4 ESTENSIONE DELL'UTILIZZO DELL'ANAGRAFE NAZIONALE
DIGITALE (ANPR) - ADESIONE ALLO STATO CIVILE DIGITALE (ANSC)</t>
  </si>
  <si>
    <t>U.1.03.02.19.000 - Servizi informatici e di telecomunicazioni</t>
  </si>
  <si>
    <t>01.11.1 - 790/1043/7 - SPESE STAMPATI,CANCELLERIA,ETC economato</t>
  </si>
  <si>
    <t>01.11.1 - 790/1043/99 - SPESE STAMPATI,CANCELLERIA,ETC (ACQUISTO BENI)</t>
  </si>
  <si>
    <t>01.11.1 - 800/1039/99 - SPESE PER ACCERTAM. SANITARI AL PERSONALE</t>
  </si>
  <si>
    <t>U.1.03.02.18.000 - Servizi sanitari</t>
  </si>
  <si>
    <t>U.1.03.02.18.001 - Spese per accertamenti sanitari resi necessari dall'attività lavorativa</t>
  </si>
  <si>
    <t>01.11.1 - 800/1042/99 - CONSULENZA I.V.A. E FISCALE</t>
  </si>
  <si>
    <t>01.11.1 - 800/1043/1 - ILLUMINAZIONE,RISCALDAMENTO, TELEFONIA E ACCESSO BANCHE DATI UFFICI</t>
  </si>
  <si>
    <t>U.1.03.02.05.000 - Utenze e canoni</t>
  </si>
  <si>
    <t>01.11.1 - 800/1043/2 - PULIZIA IMMOBILI COMUNALI (PRESTAZIONI DI SERVIZI)</t>
  </si>
  <si>
    <t>U.1.03.02.13.002 - Servizi di pulizia e lavanderia</t>
  </si>
  <si>
    <t>01.11.1 - 800/1043/3 - NOLEGGIO STAMPANTI E FOTOCOPIATRICI PER UFFICI (PRESTAZIONI DI SERVIZI)</t>
  </si>
  <si>
    <t>U.1.03.02.07.000 - Utilizzo di beni di terzi</t>
  </si>
  <si>
    <t>U.1.03.02.07.004 - Noleggi di hardware</t>
  </si>
  <si>
    <t>01.11.1 - 800/1043/4 - SERVIZI INFORMATICI E PUBBLICAZIONI PER UFFICI</t>
  </si>
  <si>
    <t>01.11.1 - 800/1043/5 - formazione ed addestramento personale</t>
  </si>
  <si>
    <t>U.1.03.02.04.000 - Acquisto di servizi per formazione e addestramento del personale dell'ente</t>
  </si>
  <si>
    <t>U.1.03.02.04.999 - Acquisto di servizi per altre spese per formazione e addestramento n.a.c.</t>
  </si>
  <si>
    <t>01.11.1 - 800/1043/6 - SPESE UFFICI - SPESE CONDOMINIO</t>
  </si>
  <si>
    <t>01.11.1 - 800/1043/7 - IMMOBILI COMUNALI UTENZE ACQUA POTABILE</t>
  </si>
  <si>
    <t>U.1.03.02.05.005 - Acqua</t>
  </si>
  <si>
    <t>01.11.1 - 800/1043/8 - Assistenza informatica una tantum per bandi digitali</t>
  </si>
  <si>
    <t>U.1.03.02.19.010 - Servizi di consulenza e prestazioni professionali ICT</t>
  </si>
  <si>
    <t>01.11.1 - 800/1051/99 - COSTI DI GESTIONE PER SERVIZIO CIVILE</t>
  </si>
  <si>
    <t>U.1.03.02.99.999 - Altri servizi diversi n.a.c.</t>
  </si>
  <si>
    <t>01.11.1 - 800/1058/99 - SPESE PER LITI , ARBITRAGGI , RISARCIMENTI.</t>
  </si>
  <si>
    <t>01.11.1 - 800/1060/1 - QUOTA ASSOCIATIVA "IL CEMENTO NELL'IDENTITA' CASALESE"</t>
  </si>
  <si>
    <t>01.11.1 - 800/1060/99 - CONTRIBUTI ASSOCIATIVI ANNUALI ANCI.- ANUTEL</t>
  </si>
  <si>
    <t>01.11.1 - 820/1060/2 - CONTRIBUTO ASSOCIATIVO COMUNI DEL MONFERRATO</t>
  </si>
  <si>
    <t>03.02.1 - 1350/5011/2 - CANONE ALLACCIO FIBRA</t>
  </si>
  <si>
    <t>U.1.03.02.05.002 - Telefonia mobile</t>
  </si>
  <si>
    <t>03.02.1 - 1350/5011/3 - CANONE ENERGIA ELETTRICA</t>
  </si>
  <si>
    <t>U.1.03.02.05.004 - Energia elettrica</t>
  </si>
  <si>
    <t>03.02.1 - 1350/5011/99 - manutenzione software</t>
  </si>
  <si>
    <t>04.01.1 - 1450/1346/2 - SPESE MAMTEMIM. E FUNZIONAM. SCUOLA MATERNA.</t>
  </si>
  <si>
    <t>04.01.1 - 1460/1347/2 - SPESE FUNZIONAMENTO SCUOLA MATERNA UTENZE ACQUA POTABILE</t>
  </si>
  <si>
    <t>04.01.1 - 1460/1347/99 - SPESE UTENZE SCUOLA MATERNA</t>
  </si>
  <si>
    <t>04.02.1 - 1560/1366/1 - SPESE PER SCUOLE ELEMENTARI (ACQUISTO BENI )</t>
  </si>
  <si>
    <t>U.1.03.01.02.007 - Altri materiali tecnico-specialistici non sanitari</t>
  </si>
  <si>
    <t>04.02.1 - 1570/1368/1 - SPESE FUNZIONAMENTO SCUOLE ELEMENTARI - NOLEGGIO FOTOCOPIATRICE</t>
  </si>
  <si>
    <t>04.02.1 - 1570/1368/3 - SPESE FUNZIONAMENTO SCUOLA/PALESTRA  UTENZE ACQUA POTABILE</t>
  </si>
  <si>
    <t>04.02.1 - 1570/1368/99 - SPESE ENERGIA ELETTRICA SCUOLE ELEMENTARI E MEDIE</t>
  </si>
  <si>
    <t>04.06.1 - 1890/1417/1 - SPESE PER TRASPORTO ALUNNI SCUOLA ELEMENTARE (RICAMBI)</t>
  </si>
  <si>
    <t>U.1.03.02.09.001 - Manutenzione ordinaria e riparazioni di mezzi di trasporto ad uso civile, di sicurezza e ordine pubblico</t>
  </si>
  <si>
    <t>04.06.1 - 1890/1417/99 - SPESE PER TRASPORTO ALUNNI SCUOLA ELEMENTARE.(CARBURANTE)</t>
  </si>
  <si>
    <t>U.1.03.01.02.002 - Carburanti, combustibili e lubrificanti</t>
  </si>
  <si>
    <t>04.06.1 - 1890/1428/99 - ASSISTENZA SCOLASTICA (LIBRI TESTO)</t>
  </si>
  <si>
    <t>U.1.03.01.02.001 - Carta, cancelleria e stampati</t>
  </si>
  <si>
    <t>04.06.1 - 1900/1416/1 - SPESE SERVIZIO MENSA SCOLASTICA (PRESTAZIONE DI SERVIZI)-ASSISTENZA MENSA</t>
  </si>
  <si>
    <t>04.06.1 - 1900/1416/99 - SPESE SERVIZIO MENSA SCOLASTICA (PRESTAZIONE DI SERVIZI)</t>
  </si>
  <si>
    <t>U.1.03.02.15.000 - Contratti di servizio pubblico</t>
  </si>
  <si>
    <t>U.1.03.02.15.006 - Contratti di servizio per le mense scolastiche</t>
  </si>
  <si>
    <t>04.06.1 - 1900/1418/1 - SPESE PER TRASPORTO ALUNNI SCUOLA ELEMENTARE (PRESTAZIONE SERVIZI)</t>
  </si>
  <si>
    <t>04.06.1 - 1900/1429/99 - SPESE TRASPORTO ALUNNI SCUOLA MEDIA</t>
  </si>
  <si>
    <t>U.1.03.02.15.002 - Contratti di servizio di trasporto scolastico</t>
  </si>
  <si>
    <t>04.06.1 - 1900/5025/99 - SERVIZO DI PRE- SCUOLA (primaria )</t>
  </si>
  <si>
    <t>05.01.1 - 2670/2080/99 - MUSEO - TERRITORIO -ENRICO COLOMBOTTO ROSSO</t>
  </si>
  <si>
    <t>05.02.1 - 2000/1476/1 - SPESE PER BIBLIOTECA - ACQUISTO PUBBLICAZIONI</t>
  </si>
  <si>
    <t>U.1.03.01.01.000 - Giornali, riviste e pubblicazioni</t>
  </si>
  <si>
    <t>U.1.03.01.01.002 - Pubblicazioni</t>
  </si>
  <si>
    <t>05.02.1 - 2110/1515/2 - SPESE PER INIZIATIVE CULTURALI</t>
  </si>
  <si>
    <t>05.02.1 - 2110/1517/99 - SPESE FUNZIONAMENTO SALONE VERDI spese per eventi</t>
  </si>
  <si>
    <t>05.02.1 - 2120/1507/99 - MANIFESTAZIONI CULTURALI ORGANIZZATE DAL COMUNE</t>
  </si>
  <si>
    <t>05.02.1 - 2120/1515/1 - INIZIZTIVE CULTURALI - LUMINARIE</t>
  </si>
  <si>
    <t>U.1.03.02.07.999 - Altre spese sostenute per utilizzo di beni di terzi n.a.c.</t>
  </si>
  <si>
    <t>05.02.1 - 2120/1518/1 - SPESE MANTENIMENTO FUNZIONAMENTO SALONE VERDI (PRESTAZIONE DI SERVIZI)</t>
  </si>
  <si>
    <t>U.1.03.02.02.005 - Organizzazione e partecipazione a manifestazioni e convegni</t>
  </si>
  <si>
    <t>05.02.1 - 2120/1518/2 - TEATRO VERDI UTENZA ACQUA POTABILE</t>
  </si>
  <si>
    <t>05.02.1 - 2120/1518/99 - SPESE UTENZE LUCE E GAS METANO SALONE VERDI</t>
  </si>
  <si>
    <t>06.01.1 - 2340/1801/99 - SPESE PER GESIONE IMPIANTI SPORTIVI (PALESTRA/TENNIS)(VEDI RISORSA 3080)</t>
  </si>
  <si>
    <t>U.1.03.02.15.999 - Altre spese per contratti di servizio pubblico</t>
  </si>
  <si>
    <t>07.01.1 - 2560/2078/1 - INTERVENTI NEL CAMPO TURISTICO - Acquisto beni</t>
  </si>
  <si>
    <t>07.01.1 - 2560/2078/99 - INTERVENTI NEL CAMPO TURISTICOmanifestazion/evento</t>
  </si>
  <si>
    <t>07.01.1 - 2580/2116/99 - ADESIONE ASSOCIAZIONE ECOMUSEO DELLA PIETRA DA CANTONI</t>
  </si>
  <si>
    <t>08.02.1 - 470/1538/1 - SPESE UTENZE PER EDILIZIA ECONOMICO-POPOLARE</t>
  </si>
  <si>
    <t>08.02.1 - 470/1538/2 - SPESE MANUTENZIONE ORDINARIA EDILIZIA ECONOMICO-POPOLARE</t>
  </si>
  <si>
    <t>U.1.03.02.09.008 - Manutenzione ordinaria e riparazioni di beni immobili</t>
  </si>
  <si>
    <t>08.02.1 - 470/1538/3 - SPESE PER AMMINISTRAZIONE ALLOGGI EDILIZIA ECONOMICO POPOLARE</t>
  </si>
  <si>
    <t>U.1.03.02.13.999 - Altri servizi ausiliari n.a.c.</t>
  </si>
  <si>
    <t>08.02.1 - 470/1538/4 - CASE POPOLARI UTENZE ACQUA POTABILE</t>
  </si>
  <si>
    <t>09.02.1 - 3650/1808/99 - SPESE MANTENIMENTO/FUNZIONAMENTO AREA VERDE (ACQUISTO BENI)</t>
  </si>
  <si>
    <t>09.02.1 - 3660/1808/2 - AREE VERDI  - MANUTENZIONE GIOCHI INFANZIA</t>
  </si>
  <si>
    <t>U.1.03.02.09.005 - Manutenzione ordinaria e riparazioni di attrezzature</t>
  </si>
  <si>
    <t>09.02.1 - 3660/1810/1 - SPESA  AREE VERDI COMUNALI acqua potabile</t>
  </si>
  <si>
    <t>09.02.1 - 3660/1810/2 - SPESA  AREE VERDI COMUNALI (PRESTAZ.SERVIZI - MANUTENZIONE)</t>
  </si>
  <si>
    <t>09.02.1 - 3660/1810/99 - SPESA  AREE VERDI COMUNALI (PRESTAZ.SERVIZI- canone energia elettrica)</t>
  </si>
  <si>
    <t>09.02.1 - 3660/1814/99 - SPESE GESTIONE ECOCOMPATTATORE</t>
  </si>
  <si>
    <t>09.03.1 - 3550/1736/99 - SERVIZIO RACCOLTA  RRSSUU</t>
  </si>
  <si>
    <t>U.1.03.02.15.004 - Contratti di servizio per la raccolta rifiuti</t>
  </si>
  <si>
    <t>10.05.1 - 2770/1925/99 - ACQUISTO VESTIARIO DI SERVIZIO</t>
  </si>
  <si>
    <t>U.1.03.01.02.004 - Vestiario</t>
  </si>
  <si>
    <t>10.05.1 - 2770/1927/2 - SPESE GESTIONE AUTOMEZZI (CARBURANTE)</t>
  </si>
  <si>
    <t>10.05.1 - 2770/1927/99 - SPESE GESTIONE AUTOMEZZI (ACQUISTO BENI)</t>
  </si>
  <si>
    <t>10.05.1 - 2770/1928/99 - SPESE PER STRADE (ACQUISTO BENI)</t>
  </si>
  <si>
    <t>10.05.1 - 2780/1923/1 - SPESE FORMAZIONE OPERATORI TECNICO-MANUTENTIVI/AUTISTI</t>
  </si>
  <si>
    <t>10.05.1 - 2780/1927/1 - SPESE GESTIONE AUTOMEZZI (PRESTAZIONE SERVIZI)</t>
  </si>
  <si>
    <t>10.05.1 - 2780/1928/1 - SPESE PER STRADE- manutenzione ordinaria</t>
  </si>
  <si>
    <t>10.05.1 - 2780/1934/99 - SPESE RIMOZIONE NEVE</t>
  </si>
  <si>
    <t>10.05.1 - 2780/1962/99 - SPESE APPALTO LAVORI AREA TECNICO -MANUTENTIVA</t>
  </si>
  <si>
    <t>10.05.1 - 2890/1937/1 - ENERGIA ELETTRICA PER ILLUMINAZIONE PUBBLICA</t>
  </si>
  <si>
    <t>10.05.1 - 2890/1938/99 - GESTIONE/MANUTENZIONE IMPIANTI ILLUMINAZIONE PUBBLICA</t>
  </si>
  <si>
    <t>U.1.03.02.15.015 - Contratti di servizio per l'illuminazione pubblica</t>
  </si>
  <si>
    <t>11.01.1 - 3330/1330/2 - SPESE MANUTENZIONE MEZZI PROTEZIONE CIVILE</t>
  </si>
  <si>
    <t>12.03.1 - 4090/1902/99 - INIZIATIVE A FAVORE ANZIANI E BAMBINI  (ACQUISTO BENI)</t>
  </si>
  <si>
    <t>12.07.1 - 4100/1903/99 - SERVIZIO PRELIEVI EMATICI</t>
  </si>
  <si>
    <t>U.1.03.02.18.002 - Acquisti di servizi sanitari per medicina di base</t>
  </si>
  <si>
    <t>12.07.1 - 4120/1875/99 - SERVIZIO TRASPORTO ANZIANI PRESSO STRUTTURE OSPEDALIERE</t>
  </si>
  <si>
    <t>12.09.1 - 4200/1656/1 - SPESE MANUTENZIONE CIMITERI</t>
  </si>
  <si>
    <t>12.09.1 - 4200/1656/99 - SPESE MANUTENZIONE CIMITERI (ACQUISTO BENI)</t>
  </si>
  <si>
    <t>12.09.1 - 4210/1662/1 - SPESE DIVERSE PER SERVIZI FUNEBRI - MANUTENZIONE ORDINARIA</t>
  </si>
  <si>
    <t>12.09.1 - 4210/1662/99 - SPESE DIVERSE PER SERVIZI FUNEBRI</t>
  </si>
  <si>
    <t>13.07.1 - 790/1157/1 - EMERGENZA COVID 19 DISPOSITIVI DI PREVENZIONE</t>
  </si>
  <si>
    <t>U.1.03.01.05.000 - Medicinali e altri beni di consumo sanitario</t>
  </si>
  <si>
    <t>U.1.03.01.05.999 - Altri beni e prodotti sanitari n.a.c.</t>
  </si>
  <si>
    <t>13.07.1 - 800/1158/1 - attività legale alla tutela della salute</t>
  </si>
  <si>
    <t>13.07.1 - 800/1158/99 - Corso di Primo Soccorso</t>
  </si>
  <si>
    <t>13.07.1 - 3660/1572/1 - SPESE MANTENIMENTO CANI  e GESTIONE CANILE</t>
  </si>
  <si>
    <t>U.1.03.02.18.999 - Altri acquisti di servizi sanitari n.a.c.</t>
  </si>
  <si>
    <t>01.01.1 - 50/1001/1 - RIMBORSO ONERI E PERMESSI RETRIBUITI ART.1 CO.536 L.213/2023</t>
  </si>
  <si>
    <t>U.1.04.03.02.000 - Trasferimenti correnti a altre imprese partecipate</t>
  </si>
  <si>
    <t>U.1.04.03.02.001 - Trasferimenti correnti a altre imprese partecipate</t>
  </si>
  <si>
    <t>01.02.1 - 160/4045/1 - RIMBORSO SPSE DI NOTIFICA</t>
  </si>
  <si>
    <t>U.1.04.01.02.000 - Trasferimenti correnti a Amministrazioni Locali</t>
  </si>
  <si>
    <t>01.03.1 - 270/5015/2 - TRASFERIMENTO FSC - Ristori specifici di spesa Covid</t>
  </si>
  <si>
    <t>U.1.04.01.01.000 - Trasferimenti correnti a Amministrazioni Centrali</t>
  </si>
  <si>
    <t>U.1.04.01.01.001 - Trasferimenti correnti a Ministeri</t>
  </si>
  <si>
    <t>01.03.1 - 270/5015/99 - TRASFERIMENTO FSC</t>
  </si>
  <si>
    <t>U.1.04.01.01.020 - Trasferimenti correnti al Ministero dell'economia in attuazione di norme in materia di contenimento di spesa</t>
  </si>
  <si>
    <t>01.03.1 - 270/5021/99 - rimborso spese sostenute per ambulatorio</t>
  </si>
  <si>
    <t>U.1.04.02.05.000 - Altri trasferimenti a famiglie</t>
  </si>
  <si>
    <t>U.1.04.02.05.999 - Altri trasferimenti a famiglie n.a.c.</t>
  </si>
  <si>
    <t>01.06.1 - 600/1087/99 - RIMBORSO COMUNE DI TERRUGGIA PER SPESE GARA GAS</t>
  </si>
  <si>
    <t>U.1.04.01.02.003 - Trasferimenti correnti a Comuni</t>
  </si>
  <si>
    <t>01.11.1 - 820/2170/99 - ADESIONE SPORTELLO UNICO PER ATTIVITA' PRODUTTIVE</t>
  </si>
  <si>
    <t>03.01.1 - 1150/1270/1 - CONVENZIONE PER COMANDO INTERNO SERVZIO DI POLIZIA</t>
  </si>
  <si>
    <t>04.02.1 - 1590/1368/4 - PRE-SCUOLA ACCORDO DI PROGRAMMA</t>
  </si>
  <si>
    <t>U.1.04.01.04.000 - Trasferimenti correnti a organismi interni e/o unità locali della amministrazione</t>
  </si>
  <si>
    <t>U.1.04.01.04.001 - Trasferimenti correnti a organismi interni e/o unità locali della amministrazione</t>
  </si>
  <si>
    <t>04.06.1 - 1700/1416/2 - Rimborso credito pasti</t>
  </si>
  <si>
    <t>05.02.1 - 2010/1476/99 - SPESE BIBLIOTECA (PRESTAZIONE DI SERVIZI)</t>
  </si>
  <si>
    <t>05.02.1 - 2140/1477/99 - SPESE PER ADESIONE CIRCUITO PEM (Poesia e Musica)</t>
  </si>
  <si>
    <t>06.01.1 - 2360/1830/99 - CONTRIBUTI PER INIZIATIVE SPORTIVE E RICREATI</t>
  </si>
  <si>
    <t>U.1.04.03.99.000 - Trasferimenti correnti a altre imprese</t>
  </si>
  <si>
    <t>U.1.04.03.99.999 - Trasferimenti correnti a altre imprese</t>
  </si>
  <si>
    <t>07.01.1 - 2580/2114/99 - ADESIONE CONV.NE SERVIZIO DIFESA PRODUZIONI AGRICOLE</t>
  </si>
  <si>
    <t>07.01.1 - 2580/2118/99 - ADESIONE AL GRUPPO "G.A.L. BASSO MONFERRATO ASTIGIANO"</t>
  </si>
  <si>
    <t>U.1.04.04.01.000 - Trasferimenti correnti a Istituzioni Sociali Private</t>
  </si>
  <si>
    <t>U.1.04.04.01.001 - Trasferimenti correnti a Istituzioni Sociali Private</t>
  </si>
  <si>
    <t>07.01.1 - 2690/2085/99 - CONTRIBUTI A  ASSOCIAZIONI</t>
  </si>
  <si>
    <t>08.02.1 - 3240/1539/99 - Fondo sociale anno corrente</t>
  </si>
  <si>
    <t>U.1.04.01.03.000 - Trasferimenti correnti a Enti di Previdenza</t>
  </si>
  <si>
    <t>U.1.04.01.03.999 - Trasferimenti correnti a altri Enti di Previdenza n.a.c.</t>
  </si>
  <si>
    <t>09.02.1 - 3680/1570/1 - INTERVENTO  CONCERNENTI LOTTA ZANZARE</t>
  </si>
  <si>
    <t>U.1.04.01.02.001 - Trasferimenti correnti a Regioni e province autonome</t>
  </si>
  <si>
    <t>09.03.1 - 3570/1740/99 - ELEMENTO PEREQUATIVO TARI</t>
  </si>
  <si>
    <t>U.1.04.01.01.006 - Trasferimenti correnti a enti di regolazione dell'attività economica</t>
  </si>
  <si>
    <t>09.03.1 - 3570/1741/1 - QUOTA ANNUALE CONSORZIO CASALESE RIFIUTI</t>
  </si>
  <si>
    <t>12.02.1 - 3790/4044/1 - CONTRIBUTI PER ASSISTENZA ALL'AUTONOMIA ALUNNI DISABILI</t>
  </si>
  <si>
    <t>12.02.1 - 3790/4044/99 - CONTRIBUTI PER TRSPORTO ALUNNI DISABILI</t>
  </si>
  <si>
    <t>12.04.1 - 4120/4032/2 - ELEMENTO PEREQUITIVO TARI - URI3</t>
  </si>
  <si>
    <t>12.05.1 - 3790/4045/99 - SVILUPPO E POTENZIAMENTO ASILI NIDO FINO A 36 MESI</t>
  </si>
  <si>
    <t>12.07.1 - 4120/1887/99 - CONTRIBUTO AD ASL 21 PER ATTIVITA' SOCIO-ASSISTENZIALE</t>
  </si>
  <si>
    <t>U.1.04.01.02.999 - Trasferimenti correnti a altre Amministrazioni Locali n.a.c.</t>
  </si>
  <si>
    <t>12.08.1 - 20/1885/1 - contributo a sostegno dei minori (centri estivi )</t>
  </si>
  <si>
    <t>12.11.1 - 3790/5027/99 - CONTRIBUTO ASILI NIDO</t>
  </si>
  <si>
    <t>14.02.1 - 4780/1666/99 - GESTIONE ASSOCIATA SPERTELLO UNICO ATTIVITA' PRODUTTIVE DI CASALE MONFERRATO</t>
  </si>
  <si>
    <t>14.02.1 - 4780/1667/99 - DISTRETTO DIFFUSO DEL COMMERCIO</t>
  </si>
  <si>
    <t>16.01.1 - 5000/5018/99 - ADESIONE SERVIZI DIFESA PRODUZIONI AGRICOLE</t>
  </si>
  <si>
    <t>50.01.1 - 500/1063/99 - INTERESSI PASSIVI (CASSA DDPP)</t>
  </si>
  <si>
    <t>U.1.07.05.04.000 - Interessi passivi su finanziamenti a medio lungo termine a Imprese</t>
  </si>
  <si>
    <t>50.01.1 - 1380/4053/2 - INTERESSI PASSIVI (VIDEOSORVEGLIANAZA)</t>
  </si>
  <si>
    <t>U.1.07.05.04.003 - Interessi passivi a Cassa Depositi e Prestiti SPA su mutui e altri finanziamenti a medio lungo termine</t>
  </si>
  <si>
    <t>50.01.1 - 1600/1373/99 - INTERESSI PASSIVI.</t>
  </si>
  <si>
    <t>50.01.1 - 2810/1941/99 - INTERESSI PASSIVI.</t>
  </si>
  <si>
    <t>01.01.1 - 50/1001/2 - RIMBORSO INDNENITA' AMMINISTRATORI</t>
  </si>
  <si>
    <t>U.1.09.99.01.000 - Rimborsi di parte corrente ad Amministrazioni Centrali di somme non dovute o incassate in eccesso</t>
  </si>
  <si>
    <t>U.1.09.99.01.001 - Rimborsi di parte corrente ad Amministrazioni Centrali di somme non dovute o incassate in eccesso</t>
  </si>
  <si>
    <t>01.02.1 - 160/1026/99 - QUOTA PARTECIPAZIONE CONVENZIONE DI SEGRETERIA</t>
  </si>
  <si>
    <t>U.1.09.01.01.000 - Rimborsi per spese di personale (comando, distacco, fuori ruolo, convenzioni, ecc…)</t>
  </si>
  <si>
    <t>U.1.09.01.01.001 - Rimborsi per spese di personale (comando, distacco, fuori ruolo, convenzioni, ecc…)</t>
  </si>
  <si>
    <t>01.03.1 - 230/1928/99 - SPESE PERSONALE COMANDO INTERNO (RAGIONERIA)</t>
  </si>
  <si>
    <t>01.04.1 - 410/1188/99 - RIMBORSO TRIBUTI E PROVENTI RISCOSSI E NON DOVUTI</t>
  </si>
  <si>
    <t>U.1.09.02.01.000 - Rimborsi di imposte e tasse di natura corrente</t>
  </si>
  <si>
    <t>U.1.09.02.01.001 - Rimborsi di imposte e tasse di natura corrente</t>
  </si>
  <si>
    <t>01.06.1 - 560/1081/2 - RIMBORSO PER COMANDO INTERNO GEOMETRA</t>
  </si>
  <si>
    <t>04.06.1 - 1880/1880/1 - SPESE PER PERSONALE IN COMANDO SU SCUOLABUS</t>
  </si>
  <si>
    <t>08.02.1 - 20/1541/99 - RIMBORSI PER MAGGIORI INCASSI UTENZE CASE POPOLARI</t>
  </si>
  <si>
    <t>U.1.09.99.04.000 - Rimborsi di parte corrente a Famiglie di somme non dovute o incassate in eccesso</t>
  </si>
  <si>
    <t>U.1.09.99.04.001 - Rimborsi di parte corrente a Famiglie di somme non dovute o incassate in eccesso</t>
  </si>
  <si>
    <t>01.03.1 - 290/1032/99 - SPESE DOVUTE A SANZIONI</t>
  </si>
  <si>
    <t>U.1.10.05.01.000 - Spese dovute a sanzioni</t>
  </si>
  <si>
    <t>U.1.10.05.01.001 - Spese dovute a sanzioni</t>
  </si>
  <si>
    <t>01.03.1 - 290/2154/99 - I.V.A.</t>
  </si>
  <si>
    <t>U.1.10.03.01.000 - Versamenti IVA a debito per le gestioni commerciali</t>
  </si>
  <si>
    <t>U.1.10.03.01.001 - Versamenti IVA a debito per le gestioni commerciali</t>
  </si>
  <si>
    <t>01.05.1 - 490/5016/99 - RIMBORO DANNI AD IMMOBILI</t>
  </si>
  <si>
    <t>U.1.10.05.02.000 - Spese per risarcimento danni</t>
  </si>
  <si>
    <t>U.1.10.05.02.001 - Spese per risarcimento danni</t>
  </si>
  <si>
    <t>01.11.1 - 800/1044/5 - FRANCHIGIA</t>
  </si>
  <si>
    <t>01.11.1 - 800/1044/99 - ONERI PER LE ASSICURAZIONI INFORTUNI</t>
  </si>
  <si>
    <t>U.1.10.04.01.000 - Premi di assicurazione contro i danni</t>
  </si>
  <si>
    <t>03.02.1 - 1350/5011/1 - Polizza Fideiussoria</t>
  </si>
  <si>
    <t>U.1.10.04.99.000 - Altri premi di assicurazione n.a.c.</t>
  </si>
  <si>
    <t>U.1.10.04.99.999 - Altri premi di assicurazione n.a.c.</t>
  </si>
  <si>
    <t>04.06.1 - 1890/1428/1 - POLIZZA INFORTUNI</t>
  </si>
  <si>
    <t>U.1.10.04.01.999 - Altri premi di assicurazione contro i danni</t>
  </si>
  <si>
    <t>04.06.1 - 1900/1419/99 - SPESA PER ASSICURAZIONI (SCUOLABUS)</t>
  </si>
  <si>
    <t>10.05.1 - 2780/1927/5 - SPESE GESTIONE AUTOMEZZI ASSICURAZIONI</t>
  </si>
  <si>
    <t>11.01.1 - 3330/1330/1 - SPESE ASSICURAZIONI MEZZI PROTEZIONE CIVILE</t>
  </si>
  <si>
    <t>11.01.1 - 3350/1330/99 - SPESE PER GESTIONE GRUPPO PROTEZIONE</t>
  </si>
  <si>
    <t>U.1.10.99.99.000 - Altre spese correnti n.a.c.</t>
  </si>
  <si>
    <t>U.1.10.99.99.999 - Altre spese correnti n.a.c.</t>
  </si>
  <si>
    <t>12.08.1 - 4100/1885/99 - CONTRIBUTI PER ATTIVITA' PARROCCHIALI A SOSTEGNO MINORI E FAMIGLIE</t>
  </si>
  <si>
    <t>12.09.1 - 4230/1665/99 - SPESE RETROCESSIONE LOCULI</t>
  </si>
  <si>
    <t>20.01.1 - 880/2151/1 - FONDO DI RISERVA DI CASSA</t>
  </si>
  <si>
    <t>U.1.10.01.01.000 - Fondo di riserva</t>
  </si>
  <si>
    <t>U.1.10.01.01.001 - Fondi di riserva</t>
  </si>
  <si>
    <t>01.02.2 - 5870/4024/1 - ACQUISTO OROLOGIO PER RILEVAZIONE PRESENZE</t>
  </si>
  <si>
    <t>U.2.02.01.07.000 - Hardware</t>
  </si>
  <si>
    <t>01.02.2 - 5870/4030/1 - SVILLUPPO SOFTWARE PER INNOVAZIONE DIGITALE</t>
  </si>
  <si>
    <t>U.2.02.03.02.000 - Software</t>
  </si>
  <si>
    <t>U.2.02.03.02.001 - Sviluppo software e manutenzione evolutiva</t>
  </si>
  <si>
    <t>01.05.2 - 6130/3053/2 - MANUTENZIONE STRAORDINARIA FABBRICATI - EMERGENZA COVID - ALLESTIMENETO TETTOIA MAGAZZINO PER SANIFICAZIONE DA COVID E LAVORO IN SICUREZZA</t>
  </si>
  <si>
    <t>U.2.02.01.09.000 - Beni immobili</t>
  </si>
  <si>
    <t>U.2.02.01.09.019 - Fabbricati ad uso strumentale</t>
  </si>
  <si>
    <t>01.05.2 - 7030/3053/3 - MANUTENZIONE STRAORDINARIA FABBRICATI - SCUOLA DELL'INFANZIA</t>
  </si>
  <si>
    <t>01.06.2 - 580/5013/1 - FONDO PER LA PROGETTAZIONE INTERVENTI DI MESSA IN SICUREZZA - ANNO 2024 - CUP.B74D24000120001</t>
  </si>
  <si>
    <t>U.2.02.03.05.000 - Incarichi professionali per la realizzazione di investimenti</t>
  </si>
  <si>
    <t>U.2.02.03.05.001 - Incarichi professionali per la realizzazione di investimenti</t>
  </si>
  <si>
    <t>01.06.2 - 580/5013/2 - FONDO PER LA PROGETTAZIONE INTERVENTI DI MESSA IN SICUREZZA - ANNO 2024 - CUP.B74D24000130001</t>
  </si>
  <si>
    <t>01.06.2 - 580/5013/99 - FONDO PER LA PROGETTAZIONE INTERVENTI DI MESSA IN SICUREZZA - ANNO 2024 - CUP.B76J16000230001</t>
  </si>
  <si>
    <t>01.06.2 - 6230/5023/1 - Misura 2.2.3 “Digitalizzazione delle procedure (SUAP e SUE)”- cofinanziamento</t>
  </si>
  <si>
    <t>01.06.2 - 6230/5023/99 - Misura 2.2.3 “Digitalizzazione delle procedure (SUAP e SUE)”:</t>
  </si>
  <si>
    <t>01.07.2 - 6330/5027/99 - Avviso misura 1.3.1 Piattaforma Nazionale Dati ANNCSU</t>
  </si>
  <si>
    <t>04.06.2 - 7470/5024/99 - acquisto scuolabus</t>
  </si>
  <si>
    <t>U.2.02.01.01.000 - Mezzi di trasporto ad uso civile, di sicurezza e ordine pubblico</t>
  </si>
  <si>
    <t>U.2.02.01.01.001 - Mezzi di trasporto stradali</t>
  </si>
  <si>
    <t>08.01.2 - 8530/3490/99 - Lavori di consolidamento del versante sottostante Via Pizzaverino nel concentrico del comune - CUP. B78H25001370001</t>
  </si>
  <si>
    <t>U.2.02.01.09.014 - Opere per la sistemazione del suolo</t>
  </si>
  <si>
    <t>08.01.2 - 8530/3491/2 - Lavori di Completamento della Messa in sicurezza dei versanti sottostanti Fraz.roccchetta - CUP. B78H25001380001</t>
  </si>
  <si>
    <t>08.01.2 - 8530/3493/99 - COMPLETAMENTO LAVORI CONSOLIDAMENTO S.DA COMUNALE VIALARDA ED AREA CIMITERIALE FR. QUARTI</t>
  </si>
  <si>
    <t>09.02.2 - 8530/5012/99 - SVILUPPO SOSTENIBILE (L 160/2019 art. 1 c.29-37) - misura M2.C4.I2 - 2 TUTELA DEL TERRITORIO E DELLA RISORSA IDRICA - INTERVENTI DI RIQUALIFICAZIONE ENERGETICA IMMOBILI COMUNALI- Annualità2024</t>
  </si>
  <si>
    <t>09.02.2 - 9080/5028/99 - incarico studio per progettazione fattibilità - parco area giochi</t>
  </si>
  <si>
    <t>10.05.2 - 8230/3473/1 - MANUTENZIONE STRAORDINARIA VUIE PIAZZE E MARCIAPIEDI LR 145/2018</t>
  </si>
  <si>
    <t>U.2.02.01.09.012 - Infrastrutture stradali</t>
  </si>
  <si>
    <t>10.05.2 - 8230/3473/99 - MANUTENZIONE STRAORDINARIA VUIE PIAZZE E MARCIAPIEDI</t>
  </si>
  <si>
    <t>12.09.2 - 9530/3303/99 - COSTRUZIONE MANUTENZIONE STRAORDINARIA CIMITERI</t>
  </si>
  <si>
    <t>U.2.02.01.09.015 - Cimiteri</t>
  </si>
  <si>
    <t>01.05.2 - 6130/3053/99 - MANUTENZIONE STRAORDINARIA FABBRICATI</t>
  </si>
  <si>
    <t>U.2.05.99.99.000 - Altre spese in conto capitale n.a.c.</t>
  </si>
  <si>
    <t>U.2.05.99.99.999 - Altre spese in conto capitale n.a.c.</t>
  </si>
  <si>
    <t>01.05.2 - 6130/3590/99 - OPERE DI URBANIZZAZIONE</t>
  </si>
  <si>
    <t>09.02.2 - 9010/4028/99 - PROGETTO DI BONIFICA DEL TERRITORIO CON SMALTIMENTO RIFIUTI</t>
  </si>
  <si>
    <t>09.02.2 - 9110/4029/3 - Programmazione Regionale Integrata- NTERVENTI RIQUALIFICAZIONE DEL PAESAGGIO E DEL PATRIMONIO ARCHITETTONICO RURALE - “riqualificazione urbana” - Riqualificazione via Innocenzo Rossi nei pressi di Piazza Deambrogio di Frazione Quarti.</t>
  </si>
  <si>
    <t>09.02.2 - 9110/4029/99 - INTERVENTI RIQUALIFICAZIONE DEL PAESAGGIO E DEL PATRIMONIO ARCHITETTONICO RURALE - “riqualificazione urbana” - Riqualificazione via Innocenzo Rossi nei
pressi di Piazza Deambrogio di Frazione Quarti.</t>
  </si>
  <si>
    <t>50.02.4 - 11050/4011/99 - QUOTE CAPITALE AMMORTAMENTO MUTUI PER IVESTIMENTI</t>
  </si>
  <si>
    <t>U.4.03.01.04.000 - Rimborso Mutui e altri finanziamenti a medio lungo termine a Imprese</t>
  </si>
  <si>
    <t>99.01.7 - 13530/5001/99 - VERSAMENTO RITENUTE PREVIDENZIALI E ASSISTENZIALI AL PERSONALE</t>
  </si>
  <si>
    <t>U.7.01.02.02.000 - Versamenti di ritenute previdenziali e assistenziali su Redditi da lavoro dipendente riscosse per conto terzi</t>
  </si>
  <si>
    <t>U.7.01.02.02.001 - Versamenti di ritenute previdenziali e assistenziali su Redditi da lavoro dipendente riscosse per conto terzi</t>
  </si>
  <si>
    <t>99.01.7 - 13540/5002/1 - VERSAMENTO IRPEF - PROFESSIONISTI</t>
  </si>
  <si>
    <t>U.7.01.03.01.000 - Versamenti di ritenute erariali su Redditi da lavoro autonomo per conto terzi</t>
  </si>
  <si>
    <t>U.7.01.03.01.001 - Versamenti di ritenute erariali su Redditi da lavoro autonomo per conto terzi</t>
  </si>
  <si>
    <t>99.01.7 - 13540/5002/2 - VERSAMENTO IRPEF - RITENUTA 4%</t>
  </si>
  <si>
    <t>U.7.01.01.01.000 - Versamento della ritenuta del 4% sui contributi pubblici</t>
  </si>
  <si>
    <t>U.7.01.01.01.001 - Versamento della ritenuta del 4% sui contributi pubblici</t>
  </si>
  <si>
    <t>99.01.7 - 13540/5002/4 - VERSAMENTO SPLIT PAYMENT</t>
  </si>
  <si>
    <t>U.7.01.01.02.000 - Versamento delle ritenute per scissione contabile IVA (split payment)</t>
  </si>
  <si>
    <t>U.7.01.01.02.001 - Versamento delle ritenute per scissione contabile IVA (split payment)</t>
  </si>
  <si>
    <t>99.01.7 - 13540/5002/99 - VERSAMENTO IRPEF</t>
  </si>
  <si>
    <t>U.7.01.02.01.000 - Versamenti di ritenute erariali su Redditi da lavoro dipendente riscosse per conto terzi</t>
  </si>
  <si>
    <t>U.7.01.02.01.001 - Versamenti di ritenute erariali su Redditi da lavoro dipendente riscosse per conto terzi</t>
  </si>
  <si>
    <t>99.01.7 - 13550/5003/99 - VERSAMENTO ALTRE RITENUTE AL PERSONALE PER CONTO DI TERZI</t>
  </si>
  <si>
    <t>U.7.01.02.99.000 - Altri versamenti di ritenute al personale dipendente per conto di terzi</t>
  </si>
  <si>
    <t>U.7.01.02.99.999 - Altri versamenti di ritenute al personale dipendente per conto di terzi</t>
  </si>
  <si>
    <t>99.01.7 - 13570/5008/1 - SPESE NON ANDATE A BUON FINE</t>
  </si>
  <si>
    <t>U.7.01.99.01.000 - Spese non andate a buon fine</t>
  </si>
  <si>
    <t>U.7.01.99.01.001 - Spese non andate a buon fine</t>
  </si>
  <si>
    <t>99.01.7 - 13580/5006/99 - ANTICIPAZIONE DI FONDI PER IL SERVIZIO ECONOMATO</t>
  </si>
  <si>
    <t>U.7.01.99.03.000 - Costituzione fondi economali e carte aziendali</t>
  </si>
  <si>
    <t>U.7.01.99.03.001 - Costituzione fondi economali e carte aziendali</t>
  </si>
  <si>
    <t>99.01.7 - 13590/5007/1 - regolarizzazione provvisori utilizzo vincoli</t>
  </si>
  <si>
    <t>U.7.01.99.06.000 - Uscite derivanti dalla gestione degli incassi vincolati degli enti locali</t>
  </si>
  <si>
    <t>99.01.7 - 13560/5004/99 - RESTITUZIONE DEPOSITI CAUZIONALI</t>
  </si>
  <si>
    <t>U.7.02.04.02.000 - Restituzione di depositi cauzionali o contrattuali di terzi</t>
  </si>
  <si>
    <t>U.7.02.04.02.001 - Restituzione di depositi cauzionali o contrattuali di terzi</t>
  </si>
  <si>
    <t>99.01.7 - 13570/5005/99 - SERVIZI PER CONTO DI TERZI</t>
  </si>
  <si>
    <t>U.7.02.99.99.000 - Altre uscite per conto terzi n.a.c.</t>
  </si>
  <si>
    <t>U.7.02.99.99.999 - Altre uscite per conto terzi n.a.c.</t>
  </si>
  <si>
    <t>99.01.7 - 13590/5007/99 - RESTITUZIONE DEPOSITI CONTRATTUALI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</si>
</sst>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2" formatCode="_-* #,##0\ &quot;€&quot;_-;\-* #,##0\ &quot;€&quot;_-;_-* &quot;-&quot;\ &quot;€&quot;_-;_-@_-"/>
    <numFmt numFmtId="44" formatCode="_-* #,##0.00\ &quot;€&quot;_-;\-* #,##0.00\ &quot;€&quot;_-;_-* &quot;-&quot;??\ &quot;€&quot;_-;_-@_-"/>
    <numFmt numFmtId="43" formatCode="_-* #,##0.00_-;\-* #,##0.00_-;_-* &quot;-&quot;??_-;_-@_-"/>
    <numFmt numFmtId="164" formatCode="_-* #,##0\ _€_-;\-* #,##0\ _€_-;_-* &quot;-&quot;\ _€_-;_-@_-"/>
    <numFmt numFmtId="165" formatCode="#,##0_ ;[Red]\-#,##0\ "/>
  </numFmts>
  <fonts count="30" x14ac:knownFonts="1">
    <font>
      <sz val="10"/>
      <color rgb="FF000000"/>
      <name val="Calibri"/>
      <family val="2"/>
      <scheme val="minor"/>
    </font>
    <font>
      <sz val="10"/>
      <name val="Arial"/>
      <family val="2"/>
    </font>
    <font>
      <sz val="11"/>
      <color theme="1"/>
      <name val="Calibri"/>
      <family val="2"/>
      <scheme val="minor"/>
    </font>
    <font>
      <sz val="10"/>
      <color theme="1"/>
      <name val="Arial"/>
      <family val="2"/>
    </font>
    <font>
      <sz val="10"/>
      <name val="Calibri"/>
      <family val="2"/>
    </font>
    <font>
      <sz val="10"/>
      <color rgb="FF000000"/>
      <name val="Calibri"/>
      <family val="2"/>
    </font>
    <font>
      <sz val="11"/>
      <color rgb="FF000000"/>
      <name val="Calibri"/>
      <family val="2"/>
    </font>
    <font>
      <vertAlign val="superscript"/>
      <sz val="11"/>
      <color rgb="FF000000"/>
      <name val="Calibri"/>
      <family val="2"/>
    </font>
    <font>
      <i/>
      <sz val="10"/>
      <name val="Calibri"/>
      <family val="2"/>
    </font>
    <font>
      <i/>
      <sz val="10"/>
      <color rgb="FF000000"/>
      <name val="Calibri"/>
      <family val="2"/>
    </font>
    <font>
      <b/>
      <sz val="11"/>
      <color rgb="FF000000"/>
      <name val="Calibri"/>
      <family val="2"/>
    </font>
    <font>
      <sz val="11"/>
      <name val="Calibri"/>
      <family val="2"/>
    </font>
    <font>
      <b/>
      <i/>
      <sz val="11"/>
      <name val="Calibri"/>
      <family val="2"/>
    </font>
    <font>
      <b/>
      <i/>
      <vertAlign val="superscript"/>
      <sz val="11"/>
      <name val="Calibri"/>
      <family val="2"/>
    </font>
    <font>
      <b/>
      <i/>
      <sz val="11"/>
      <color theme="1"/>
      <name val="Calibri"/>
      <family val="2"/>
    </font>
    <font>
      <i/>
      <sz val="11"/>
      <color rgb="FF000000"/>
      <name val="Calibri"/>
      <family val="2"/>
    </font>
    <font>
      <sz val="11"/>
      <color theme="1"/>
      <name val="Calibri"/>
      <family val="2"/>
    </font>
    <font>
      <i/>
      <sz val="11"/>
      <name val="Calibri"/>
      <family val="2"/>
    </font>
    <font>
      <b/>
      <sz val="11"/>
      <name val="Calibri"/>
      <family val="2"/>
    </font>
    <font>
      <b/>
      <sz val="11"/>
      <color theme="1"/>
      <name val="Calibri"/>
      <family val="2"/>
    </font>
    <font>
      <i/>
      <sz val="11"/>
      <color theme="1"/>
      <name val="Calibri"/>
      <family val="2"/>
    </font>
    <font>
      <b/>
      <i/>
      <sz val="11"/>
      <color rgb="FF000000"/>
      <name val="Calibri"/>
      <family val="2"/>
    </font>
    <font>
      <b/>
      <sz val="16"/>
      <color rgb="FF000000"/>
      <name val="Calibri"/>
      <family val="2"/>
    </font>
    <font>
      <sz val="10"/>
      <color rgb="FFFF0000"/>
      <name val="Calibri"/>
      <family val="2"/>
    </font>
    <font>
      <sz val="10"/>
      <color rgb="FF0070C0"/>
      <name val="Calibri"/>
      <family val="2"/>
    </font>
    <font>
      <vertAlign val="superscript"/>
      <sz val="10"/>
      <name val="Calibri"/>
      <family val="2"/>
    </font>
    <font>
      <u/>
      <sz val="10"/>
      <color rgb="FF000000"/>
      <name val="Calibri"/>
      <family val="2"/>
    </font>
    <font>
      <u/>
      <sz val="11"/>
      <color theme="1"/>
      <name val="Calibri"/>
      <family val="2"/>
    </font>
    <font>
      <u/>
      <sz val="11"/>
      <color rgb="FF000000"/>
      <name val="Calibri"/>
      <family val="2"/>
    </font>
    <font>
      <sz val="10"/>
      <color rgb="FF000000"/>
      <name val="Calibri"/>
      <family val="2"/>
      <scheme val="minor"/>
    </font>
  </fonts>
  <fills count="3">
    <fill>
      <patternFill patternType="none"/>
    </fill>
    <fill>
      <patternFill patternType="gray125"/>
    </fill>
    <fill>
      <patternFill patternType="solid">
        <fgColor theme="0" tint="-0.24991607409894101"/>
        <bgColor indexed="64"/>
      </patternFill>
    </fill>
  </fills>
  <borders count="94">
    <border>
      <left/>
      <right/>
      <top/>
      <bottom/>
      <diagonal/>
    </border>
    <border>
      <left style="double">
        <color auto="1"/>
      </left>
      <right style="thin">
        <color auto="1"/>
      </right>
      <top style="double">
        <color auto="1"/>
      </top>
      <bottom style="double">
        <color auto="1"/>
      </bottom>
      <diagonal/>
    </border>
    <border>
      <left style="thin">
        <color auto="1"/>
      </left>
      <right style="thin">
        <color auto="1"/>
      </right>
      <top style="double">
        <color auto="1"/>
      </top>
      <bottom style="double">
        <color auto="1"/>
      </bottom>
      <diagonal/>
    </border>
    <border>
      <left/>
      <right/>
      <top/>
      <bottom style="double">
        <color auto="1"/>
      </bottom>
      <diagonal/>
    </border>
    <border>
      <left style="thin">
        <color auto="1"/>
      </left>
      <right style="double">
        <color auto="1"/>
      </right>
      <top style="double">
        <color auto="1"/>
      </top>
      <bottom style="double">
        <color auto="1"/>
      </bottom>
      <diagonal/>
    </border>
    <border>
      <left style="double">
        <color auto="1"/>
      </left>
      <right style="thin">
        <color auto="1"/>
      </right>
      <top style="thin">
        <color auto="1"/>
      </top>
      <bottom style="double">
        <color auto="1"/>
      </bottom>
      <diagonal/>
    </border>
    <border>
      <left style="thin">
        <color auto="1"/>
      </left>
      <right style="thin">
        <color auto="1"/>
      </right>
      <top style="thin">
        <color auto="1"/>
      </top>
      <bottom style="double">
        <color auto="1"/>
      </bottom>
      <diagonal/>
    </border>
    <border>
      <left/>
      <right style="thin">
        <color auto="1"/>
      </right>
      <top style="thin">
        <color auto="1"/>
      </top>
      <bottom style="double">
        <color auto="1"/>
      </bottom>
      <diagonal/>
    </border>
    <border>
      <left style="thin">
        <color auto="1"/>
      </left>
      <right style="double">
        <color auto="1"/>
      </right>
      <top style="thin">
        <color auto="1"/>
      </top>
      <bottom style="double">
        <color auto="1"/>
      </bottom>
      <diagonal/>
    </border>
    <border>
      <left style="double">
        <color auto="1"/>
      </left>
      <right/>
      <top/>
      <bottom/>
      <diagonal/>
    </border>
    <border>
      <left style="double">
        <color auto="1"/>
      </left>
      <right/>
      <top/>
      <bottom style="double">
        <color auto="1"/>
      </bottom>
      <diagonal/>
    </border>
    <border>
      <left style="double">
        <color auto="1"/>
      </left>
      <right/>
      <top style="double">
        <color auto="1"/>
      </top>
      <bottom style="double">
        <color auto="1"/>
      </bottom>
      <diagonal/>
    </border>
    <border>
      <left/>
      <right/>
      <top style="double">
        <color auto="1"/>
      </top>
      <bottom style="double">
        <color auto="1"/>
      </bottom>
      <diagonal/>
    </border>
    <border>
      <left style="double">
        <color auto="1"/>
      </left>
      <right style="thin">
        <color auto="1"/>
      </right>
      <top style="double">
        <color auto="1"/>
      </top>
      <bottom/>
      <diagonal/>
    </border>
    <border>
      <left style="thin">
        <color auto="1"/>
      </left>
      <right/>
      <top/>
      <bottom/>
      <diagonal/>
    </border>
    <border>
      <left style="double">
        <color auto="1"/>
      </left>
      <right style="thin">
        <color auto="1"/>
      </right>
      <top/>
      <bottom/>
      <diagonal/>
    </border>
    <border>
      <left style="thin">
        <color auto="1"/>
      </left>
      <right style="double">
        <color auto="1"/>
      </right>
      <top/>
      <bottom/>
      <diagonal/>
    </border>
    <border>
      <left style="double">
        <color auto="1"/>
      </left>
      <right style="double">
        <color auto="1"/>
      </right>
      <top style="double">
        <color auto="1"/>
      </top>
      <bottom style="double">
        <color auto="1"/>
      </bottom>
      <diagonal/>
    </border>
    <border>
      <left style="double">
        <color auto="1"/>
      </left>
      <right/>
      <top style="double">
        <color rgb="FF000000"/>
      </top>
      <bottom style="double">
        <color rgb="FF000000"/>
      </bottom>
      <diagonal/>
    </border>
    <border>
      <left/>
      <right style="double">
        <color auto="1"/>
      </right>
      <top/>
      <bottom/>
      <diagonal/>
    </border>
    <border>
      <left style="double">
        <color auto="1"/>
      </left>
      <right style="double">
        <color auto="1"/>
      </right>
      <top/>
      <bottom/>
      <diagonal/>
    </border>
    <border>
      <left style="double">
        <color auto="1"/>
      </left>
      <right style="double">
        <color auto="1"/>
      </right>
      <top/>
      <bottom style="double">
        <color auto="1"/>
      </bottom>
      <diagonal/>
    </border>
    <border>
      <left style="double">
        <color auto="1"/>
      </left>
      <right style="thin">
        <color auto="1"/>
      </right>
      <top style="double">
        <color auto="1"/>
      </top>
      <bottom style="thin">
        <color auto="1"/>
      </bottom>
      <diagonal/>
    </border>
    <border>
      <left style="thin">
        <color auto="1"/>
      </left>
      <right style="thin">
        <color auto="1"/>
      </right>
      <top style="double">
        <color auto="1"/>
      </top>
      <bottom style="thin">
        <color auto="1"/>
      </bottom>
      <diagonal/>
    </border>
    <border>
      <left style="thin">
        <color auto="1"/>
      </left>
      <right style="double">
        <color auto="1"/>
      </right>
      <top style="double">
        <color auto="1"/>
      </top>
      <bottom style="thin">
        <color auto="1"/>
      </bottom>
      <diagonal/>
    </border>
    <border>
      <left style="double">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double">
        <color auto="1"/>
      </right>
      <top style="thin">
        <color auto="1"/>
      </top>
      <bottom style="thin">
        <color auto="1"/>
      </bottom>
      <diagonal/>
    </border>
    <border>
      <left style="thin">
        <color auto="1"/>
      </left>
      <right/>
      <top style="thin">
        <color auto="1"/>
      </top>
      <bottom style="thin">
        <color auto="1"/>
      </bottom>
      <diagonal/>
    </border>
    <border>
      <left style="double">
        <color auto="1"/>
      </left>
      <right style="thin">
        <color auto="1"/>
      </right>
      <top style="thin">
        <color auto="1"/>
      </top>
      <bottom/>
      <diagonal/>
    </border>
    <border>
      <left/>
      <right style="thin">
        <color auto="1"/>
      </right>
      <top style="thin">
        <color auto="1"/>
      </top>
      <bottom/>
      <diagonal/>
    </border>
    <border>
      <left style="thin">
        <color auto="1"/>
      </left>
      <right style="thin">
        <color auto="1"/>
      </right>
      <top style="thin">
        <color auto="1"/>
      </top>
      <bottom/>
      <diagonal/>
    </border>
    <border>
      <left style="thin">
        <color auto="1"/>
      </left>
      <right/>
      <top style="thin">
        <color auto="1"/>
      </top>
      <bottom/>
      <diagonal/>
    </border>
    <border>
      <left style="thin">
        <color auto="1"/>
      </left>
      <right style="double">
        <color auto="1"/>
      </right>
      <top style="thin">
        <color auto="1"/>
      </top>
      <bottom/>
      <diagonal/>
    </border>
    <border>
      <left style="double">
        <color auto="1"/>
      </left>
      <right style="thin">
        <color auto="1"/>
      </right>
      <top style="double">
        <color rgb="FF000000"/>
      </top>
      <bottom style="double">
        <color rgb="FF000000"/>
      </bottom>
      <diagonal/>
    </border>
    <border>
      <left style="thin">
        <color auto="1"/>
      </left>
      <right style="thin">
        <color auto="1"/>
      </right>
      <top style="double">
        <color rgb="FF000000"/>
      </top>
      <bottom style="double">
        <color rgb="FF000000"/>
      </bottom>
      <diagonal/>
    </border>
    <border>
      <left style="thin">
        <color auto="1"/>
      </left>
      <right style="thin">
        <color auto="1"/>
      </right>
      <top style="double">
        <color rgb="FF000000"/>
      </top>
      <bottom/>
      <diagonal/>
    </border>
    <border>
      <left style="thin">
        <color auto="1"/>
      </left>
      <right style="double">
        <color auto="1"/>
      </right>
      <top style="double">
        <color rgb="FF000000"/>
      </top>
      <bottom/>
      <diagonal/>
    </border>
    <border>
      <left style="double">
        <color auto="1"/>
      </left>
      <right style="thin">
        <color auto="1"/>
      </right>
      <top style="double">
        <color rgb="FF000000"/>
      </top>
      <bottom style="double">
        <color auto="1"/>
      </bottom>
      <diagonal/>
    </border>
    <border>
      <left style="thin">
        <color auto="1"/>
      </left>
      <right style="thin">
        <color auto="1"/>
      </right>
      <top style="double">
        <color rgb="FF000000"/>
      </top>
      <bottom style="double">
        <color auto="1"/>
      </bottom>
      <diagonal/>
    </border>
    <border>
      <left style="thin">
        <color auto="1"/>
      </left>
      <right style="double">
        <color auto="1"/>
      </right>
      <top style="double">
        <color rgb="FF000000"/>
      </top>
      <bottom style="double">
        <color auto="1"/>
      </bottom>
      <diagonal/>
    </border>
    <border>
      <left style="double">
        <color rgb="FF000000"/>
      </left>
      <right style="thin">
        <color rgb="FF000000"/>
      </right>
      <top style="double">
        <color rgb="FF000000"/>
      </top>
      <bottom style="thin">
        <color rgb="FF000000"/>
      </bottom>
      <diagonal/>
    </border>
    <border>
      <left style="thin">
        <color rgb="FF000000"/>
      </left>
      <right style="thin">
        <color rgb="FF000000"/>
      </right>
      <top style="double">
        <color rgb="FF000000"/>
      </top>
      <bottom style="thin">
        <color rgb="FF000000"/>
      </bottom>
      <diagonal/>
    </border>
    <border>
      <left style="thin">
        <color rgb="FF000000"/>
      </left>
      <right style="double">
        <color auto="1"/>
      </right>
      <top style="double">
        <color rgb="FF000000"/>
      </top>
      <bottom style="thin">
        <color rgb="FF000000"/>
      </bottom>
      <diagonal/>
    </border>
    <border>
      <left style="double">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double">
        <color auto="1"/>
      </right>
      <top style="thin">
        <color rgb="FF000000"/>
      </top>
      <bottom style="thin">
        <color rgb="FF000000"/>
      </bottom>
      <diagonal/>
    </border>
    <border>
      <left style="double">
        <color rgb="FF000000"/>
      </left>
      <right style="thin">
        <color rgb="FF000000"/>
      </right>
      <top style="thin">
        <color auto="1"/>
      </top>
      <bottom style="thin">
        <color auto="1"/>
      </bottom>
      <diagonal/>
    </border>
    <border>
      <left style="thin">
        <color rgb="FF000000"/>
      </left>
      <right style="thin">
        <color rgb="FF000000"/>
      </right>
      <top style="thin">
        <color auto="1"/>
      </top>
      <bottom style="thin">
        <color auto="1"/>
      </bottom>
      <diagonal/>
    </border>
    <border>
      <left style="thin">
        <color rgb="FF000000"/>
      </left>
      <right style="double">
        <color auto="1"/>
      </right>
      <top style="thin">
        <color auto="1"/>
      </top>
      <bottom style="thin">
        <color auto="1"/>
      </bottom>
      <diagonal/>
    </border>
    <border>
      <left style="double">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double">
        <color auto="1"/>
      </right>
      <top/>
      <bottom style="thin">
        <color rgb="FF000000"/>
      </bottom>
      <diagonal/>
    </border>
    <border>
      <left style="double">
        <color rgb="FF000000"/>
      </left>
      <right style="thin">
        <color rgb="FF000000"/>
      </right>
      <top/>
      <bottom style="double">
        <color rgb="FF000000"/>
      </bottom>
      <diagonal/>
    </border>
    <border>
      <left style="thin">
        <color rgb="FF000000"/>
      </left>
      <right style="thin">
        <color rgb="FF000000"/>
      </right>
      <top/>
      <bottom style="double">
        <color rgb="FF000000"/>
      </bottom>
      <diagonal/>
    </border>
    <border>
      <left style="thin">
        <color rgb="FF000000"/>
      </left>
      <right style="double">
        <color auto="1"/>
      </right>
      <top/>
      <bottom style="double">
        <color rgb="FF000000"/>
      </bottom>
      <diagonal/>
    </border>
    <border>
      <left style="double">
        <color rgb="FF000000"/>
      </left>
      <right style="thin">
        <color rgb="FF000000"/>
      </right>
      <top style="double">
        <color auto="1"/>
      </top>
      <bottom/>
      <diagonal/>
    </border>
    <border>
      <left style="thin">
        <color rgb="FF000000"/>
      </left>
      <right style="thin">
        <color rgb="FF000000"/>
      </right>
      <top style="double">
        <color auto="1"/>
      </top>
      <bottom/>
      <diagonal/>
    </border>
    <border>
      <left style="thin">
        <color rgb="FF000000"/>
      </left>
      <right style="double">
        <color auto="1"/>
      </right>
      <top style="double">
        <color auto="1"/>
      </top>
      <bottom/>
      <diagonal/>
    </border>
    <border>
      <left style="thin">
        <color auto="1"/>
      </left>
      <right style="thin">
        <color auto="1"/>
      </right>
      <top style="double">
        <color auto="1"/>
      </top>
      <bottom/>
      <diagonal/>
    </border>
    <border>
      <left style="thin">
        <color auto="1"/>
      </left>
      <right style="double">
        <color auto="1"/>
      </right>
      <top style="double">
        <color auto="1"/>
      </top>
      <bottom/>
      <diagonal/>
    </border>
    <border>
      <left style="thin">
        <color auto="1"/>
      </left>
      <right style="thin">
        <color auto="1"/>
      </right>
      <top/>
      <bottom style="double">
        <color auto="1"/>
      </bottom>
      <diagonal/>
    </border>
    <border>
      <left style="thin">
        <color auto="1"/>
      </left>
      <right/>
      <top/>
      <bottom style="double">
        <color auto="1"/>
      </bottom>
      <diagonal/>
    </border>
    <border>
      <left/>
      <right/>
      <top style="double">
        <color auto="1"/>
      </top>
      <bottom/>
      <diagonal/>
    </border>
    <border>
      <left style="thin">
        <color auto="1"/>
      </left>
      <right style="thin">
        <color auto="1"/>
      </right>
      <top/>
      <bottom/>
      <diagonal/>
    </border>
    <border>
      <left style="double">
        <color auto="1"/>
      </left>
      <right style="thin">
        <color auto="1"/>
      </right>
      <top style="thin">
        <color auto="1"/>
      </top>
      <bottom style="double">
        <color rgb="FF000000"/>
      </bottom>
      <diagonal/>
    </border>
    <border>
      <left style="thin">
        <color auto="1"/>
      </left>
      <right style="thin">
        <color auto="1"/>
      </right>
      <top style="thin">
        <color auto="1"/>
      </top>
      <bottom style="double">
        <color rgb="FF000000"/>
      </bottom>
      <diagonal/>
    </border>
    <border>
      <left style="thin">
        <color auto="1"/>
      </left>
      <right style="double">
        <color auto="1"/>
      </right>
      <top style="thin">
        <color auto="1"/>
      </top>
      <bottom style="double">
        <color rgb="FF000000"/>
      </bottom>
      <diagonal/>
    </border>
    <border>
      <left/>
      <right/>
      <top style="double">
        <color auto="1"/>
      </top>
      <bottom style="double">
        <color rgb="FF000000"/>
      </bottom>
      <diagonal/>
    </border>
    <border>
      <left/>
      <right style="double">
        <color auto="1"/>
      </right>
      <top style="double">
        <color auto="1"/>
      </top>
      <bottom style="double">
        <color rgb="FF000000"/>
      </bottom>
      <diagonal/>
    </border>
    <border>
      <left style="double">
        <color auto="1"/>
      </left>
      <right style="double">
        <color auto="1"/>
      </right>
      <top style="double">
        <color auto="1"/>
      </top>
      <bottom/>
      <diagonal/>
    </border>
    <border>
      <left/>
      <right style="double">
        <color auto="1"/>
      </right>
      <top/>
      <bottom style="double">
        <color auto="1"/>
      </bottom>
      <diagonal/>
    </border>
    <border>
      <left style="double">
        <color auto="1"/>
      </left>
      <right/>
      <top style="double">
        <color auto="1"/>
      </top>
      <bottom/>
      <diagonal/>
    </border>
    <border>
      <left/>
      <right style="thin">
        <color auto="1"/>
      </right>
      <top/>
      <bottom/>
      <diagonal/>
    </border>
    <border>
      <left/>
      <right style="double">
        <color auto="1"/>
      </right>
      <top style="double">
        <color auto="1"/>
      </top>
      <bottom style="double">
        <color auto="1"/>
      </bottom>
      <diagonal/>
    </border>
    <border>
      <left style="thin">
        <color auto="1"/>
      </left>
      <right/>
      <top/>
      <bottom style="thin">
        <color auto="1"/>
      </bottom>
      <diagonal/>
    </border>
    <border>
      <left/>
      <right style="thin">
        <color rgb="FF000000"/>
      </right>
      <top/>
      <bottom style="thin">
        <color auto="1"/>
      </bottom>
      <diagonal/>
    </border>
    <border>
      <left style="thin">
        <color rgb="FF000000"/>
      </left>
      <right/>
      <top/>
      <bottom style="thin">
        <color auto="1"/>
      </bottom>
      <diagonal/>
    </border>
    <border>
      <left/>
      <right style="double">
        <color auto="1"/>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style="dotted">
        <color auto="1"/>
      </top>
      <bottom style="thin">
        <color auto="1"/>
      </bottom>
      <diagonal/>
    </border>
    <border>
      <left style="thin">
        <color auto="1"/>
      </left>
      <right style="double">
        <color auto="1"/>
      </right>
      <top style="dotted">
        <color auto="1"/>
      </top>
      <bottom style="thin">
        <color auto="1"/>
      </bottom>
      <diagonal/>
    </border>
    <border>
      <left style="double">
        <color auto="1"/>
      </left>
      <right style="thin">
        <color auto="1"/>
      </right>
      <top style="dotted">
        <color auto="1"/>
      </top>
      <bottom style="thin">
        <color auto="1"/>
      </bottom>
      <diagonal/>
    </border>
    <border>
      <left style="thin">
        <color auto="1"/>
      </left>
      <right style="thin">
        <color auto="1"/>
      </right>
      <top/>
      <bottom style="thin">
        <color auto="1"/>
      </bottom>
      <diagonal/>
    </border>
    <border>
      <left style="thin">
        <color auto="1"/>
      </left>
      <right style="double">
        <color auto="1"/>
      </right>
      <top/>
      <bottom style="thin">
        <color auto="1"/>
      </bottom>
      <diagonal/>
    </border>
    <border>
      <left style="thin">
        <color auto="1"/>
      </left>
      <right style="thin">
        <color auto="1"/>
      </right>
      <top style="thin">
        <color auto="1"/>
      </top>
      <bottom style="dotted">
        <color auto="1"/>
      </bottom>
      <diagonal/>
    </border>
    <border>
      <left style="thin">
        <color auto="1"/>
      </left>
      <right style="double">
        <color auto="1"/>
      </right>
      <top style="thin">
        <color auto="1"/>
      </top>
      <bottom style="dotted">
        <color auto="1"/>
      </bottom>
      <diagonal/>
    </border>
    <border>
      <left style="double">
        <color auto="1"/>
      </left>
      <right style="thin">
        <color auto="1"/>
      </right>
      <top style="thin">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style="thin">
        <color auto="1"/>
      </right>
      <top style="dotted">
        <color auto="1"/>
      </top>
      <bottom style="dotted">
        <color auto="1"/>
      </bottom>
      <diagonal/>
    </border>
    <border>
      <left style="thin">
        <color auto="1"/>
      </left>
      <right/>
      <top style="double">
        <color auto="1"/>
      </top>
      <bottom style="thin">
        <color auto="1"/>
      </bottom>
      <diagonal/>
    </border>
  </borders>
  <cellStyleXfs count="13">
    <xf numFmtId="0" fontId="0" fillId="0" borderId="0"/>
    <xf numFmtId="9"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164" fontId="1" fillId="0" borderId="0" applyFont="0" applyFill="0" applyBorder="0" applyAlignment="0" applyProtection="0"/>
    <xf numFmtId="0" fontId="2" fillId="0" borderId="0"/>
    <xf numFmtId="43" fontId="29" fillId="0" borderId="0" applyFont="0" applyFill="0" applyBorder="0" applyAlignment="0" applyProtection="0"/>
    <xf numFmtId="0" fontId="2" fillId="0" borderId="0"/>
    <xf numFmtId="0" fontId="3" fillId="0" borderId="0"/>
    <xf numFmtId="0" fontId="2" fillId="0" borderId="0"/>
    <xf numFmtId="0" fontId="2" fillId="0" borderId="0"/>
    <xf numFmtId="0" fontId="29" fillId="0" borderId="0"/>
  </cellStyleXfs>
  <cellXfs count="296">
    <xf numFmtId="0" fontId="0" fillId="0" borderId="0" xfId="0"/>
    <xf numFmtId="0" fontId="9" fillId="0" borderId="0" xfId="12" quotePrefix="1" applyFont="1" applyAlignment="1">
      <alignment horizontal="left" vertical="top" wrapText="1"/>
    </xf>
    <xf numFmtId="0" fontId="9" fillId="0" borderId="64" xfId="12" quotePrefix="1" applyFont="1" applyBorder="1" applyAlignment="1">
      <alignment horizontal="left" vertical="top" wrapText="1"/>
    </xf>
    <xf numFmtId="0" fontId="10" fillId="0" borderId="75" xfId="12" applyFont="1" applyBorder="1" applyAlignment="1">
      <alignment horizontal="right" vertical="center" wrapText="1"/>
    </xf>
    <xf numFmtId="0" fontId="10" fillId="0" borderId="11" xfId="12" applyFont="1" applyBorder="1" applyAlignment="1">
      <alignment horizontal="right" vertical="center" wrapText="1"/>
    </xf>
    <xf numFmtId="0" fontId="12" fillId="0" borderId="79" xfId="12" applyFont="1" applyBorder="1" applyAlignment="1">
      <alignment horizontal="center" vertical="center" wrapText="1"/>
    </xf>
    <xf numFmtId="0" fontId="12" fillId="0" borderId="78" xfId="12" applyFont="1" applyBorder="1" applyAlignment="1">
      <alignment horizontal="center" vertical="center" wrapText="1"/>
    </xf>
    <xf numFmtId="0" fontId="12" fillId="0" borderId="77" xfId="12" applyFont="1" applyBorder="1" applyAlignment="1">
      <alignment horizontal="center" vertical="center" wrapText="1"/>
    </xf>
    <xf numFmtId="0" fontId="12" fillId="0" borderId="76" xfId="12" applyFont="1" applyBorder="1" applyAlignment="1">
      <alignment horizontal="center" vertical="center" wrapText="1"/>
    </xf>
    <xf numFmtId="0" fontId="22" fillId="0" borderId="0" xfId="12" applyFont="1" applyAlignment="1">
      <alignment horizontal="center" vertical="center" wrapText="1"/>
    </xf>
    <xf numFmtId="0" fontId="4" fillId="0" borderId="0" xfId="12" applyFont="1" applyAlignment="1">
      <alignment horizontal="left" vertical="center" wrapText="1"/>
    </xf>
    <xf numFmtId="0" fontId="10" fillId="0" borderId="75" xfId="12" applyFont="1" applyBorder="1" applyAlignment="1">
      <alignment horizontal="center" vertical="center"/>
    </xf>
    <xf numFmtId="0" fontId="10" fillId="0" borderId="12" xfId="12" applyFont="1" applyBorder="1" applyAlignment="1">
      <alignment horizontal="center" vertical="center"/>
    </xf>
    <xf numFmtId="0" fontId="10" fillId="0" borderId="11" xfId="12" applyFont="1" applyBorder="1" applyAlignment="1">
      <alignment horizontal="center" vertical="center"/>
    </xf>
    <xf numFmtId="0" fontId="8" fillId="0" borderId="0" xfId="12" quotePrefix="1" applyFont="1" applyAlignment="1">
      <alignment horizontal="left" vertical="top" wrapText="1"/>
    </xf>
    <xf numFmtId="0" fontId="10" fillId="2" borderId="1" xfId="12" applyFont="1" applyFill="1" applyBorder="1" applyAlignment="1">
      <alignment vertical="center" wrapText="1"/>
    </xf>
    <xf numFmtId="4" fontId="18" fillId="2" borderId="1" xfId="12" applyNumberFormat="1" applyFont="1" applyFill="1" applyBorder="1"/>
    <xf numFmtId="4" fontId="18" fillId="2" borderId="2" xfId="12" applyNumberFormat="1" applyFont="1" applyFill="1" applyBorder="1"/>
    <xf numFmtId="4" fontId="14" fillId="2" borderId="1" xfId="12" applyNumberFormat="1" applyFont="1" applyFill="1" applyBorder="1" applyAlignment="1">
      <alignment horizontal="center" vertical="center" wrapText="1"/>
    </xf>
    <xf numFmtId="4" fontId="14" fillId="2" borderId="2" xfId="12" applyNumberFormat="1" applyFont="1" applyFill="1" applyBorder="1" applyAlignment="1">
      <alignment horizontal="center" vertical="center" wrapText="1"/>
    </xf>
    <xf numFmtId="0" fontId="6" fillId="0" borderId="0" xfId="12" applyFont="1" applyAlignment="1">
      <alignment horizontal="left" vertical="center"/>
    </xf>
    <xf numFmtId="0" fontId="6" fillId="0" borderId="0" xfId="12" applyFont="1"/>
    <xf numFmtId="0" fontId="6" fillId="0" borderId="3" xfId="12" applyFont="1" applyBorder="1" applyAlignment="1">
      <alignment horizontal="left" vertical="center"/>
    </xf>
    <xf numFmtId="0" fontId="11" fillId="0" borderId="3" xfId="12" applyFont="1" applyBorder="1" applyAlignment="1">
      <alignment wrapText="1"/>
    </xf>
    <xf numFmtId="0" fontId="6" fillId="0" borderId="0" xfId="12" applyFont="1" applyAlignment="1">
      <alignment horizontal="left"/>
    </xf>
    <xf numFmtId="0" fontId="12" fillId="0" borderId="1" xfId="12" applyFont="1" applyBorder="1" applyAlignment="1">
      <alignment horizontal="center" vertical="center" wrapText="1"/>
    </xf>
    <xf numFmtId="0" fontId="12" fillId="0" borderId="4" xfId="12" applyFont="1" applyBorder="1" applyAlignment="1">
      <alignment horizontal="center" vertical="center" wrapText="1"/>
    </xf>
    <xf numFmtId="0" fontId="12" fillId="0" borderId="5" xfId="12" applyFont="1" applyBorder="1" applyAlignment="1">
      <alignment horizontal="center" vertical="center" wrapText="1"/>
    </xf>
    <xf numFmtId="0" fontId="12" fillId="0" borderId="6" xfId="12" applyFont="1" applyBorder="1" applyAlignment="1">
      <alignment horizontal="center" vertical="center" wrapText="1"/>
    </xf>
    <xf numFmtId="0" fontId="12" fillId="0" borderId="7" xfId="12" applyFont="1" applyBorder="1" applyAlignment="1">
      <alignment horizontal="center" vertical="center" wrapText="1"/>
    </xf>
    <xf numFmtId="0" fontId="12" fillId="0" borderId="8" xfId="12" applyFont="1" applyBorder="1" applyAlignment="1">
      <alignment horizontal="center" vertical="center" wrapText="1"/>
    </xf>
    <xf numFmtId="0" fontId="6" fillId="0" borderId="9" xfId="12" applyFont="1" applyBorder="1" applyAlignment="1">
      <alignment horizontal="left" vertical="center"/>
    </xf>
    <xf numFmtId="0" fontId="10" fillId="0" borderId="10" xfId="12" applyFont="1" applyBorder="1" applyAlignment="1">
      <alignment horizontal="left" vertical="center"/>
    </xf>
    <xf numFmtId="165" fontId="14" fillId="0" borderId="0" xfId="12" applyNumberFormat="1" applyFont="1" applyAlignment="1">
      <alignment horizontal="center" vertical="center" wrapText="1"/>
    </xf>
    <xf numFmtId="0" fontId="6" fillId="0" borderId="0" xfId="12" applyFont="1" applyAlignment="1">
      <alignment horizontal="center" vertical="center"/>
    </xf>
    <xf numFmtId="0" fontId="10" fillId="0" borderId="11" xfId="12" applyFont="1" applyBorder="1" applyAlignment="1">
      <alignment vertical="center" wrapText="1"/>
    </xf>
    <xf numFmtId="0" fontId="14" fillId="0" borderId="0" xfId="12" applyFont="1" applyAlignment="1">
      <alignment horizontal="center" vertical="center" wrapText="1"/>
    </xf>
    <xf numFmtId="0" fontId="6" fillId="0" borderId="0" xfId="12" applyFont="1" applyAlignment="1">
      <alignment vertical="center"/>
    </xf>
    <xf numFmtId="0" fontId="10" fillId="0" borderId="12" xfId="12" applyFont="1" applyBorder="1" applyAlignment="1">
      <alignment horizontal="left" vertical="center"/>
    </xf>
    <xf numFmtId="0" fontId="14" fillId="0" borderId="12" xfId="12" applyFont="1" applyBorder="1" applyAlignment="1">
      <alignment horizontal="center" vertical="center" wrapText="1"/>
    </xf>
    <xf numFmtId="0" fontId="14" fillId="0" borderId="3" xfId="12" applyFont="1" applyBorder="1" applyAlignment="1">
      <alignment horizontal="center" vertical="center" wrapText="1"/>
    </xf>
    <xf numFmtId="0" fontId="11" fillId="0" borderId="13" xfId="8" applyFont="1" applyBorder="1" applyAlignment="1">
      <alignment horizontal="left" vertical="center"/>
    </xf>
    <xf numFmtId="0" fontId="11" fillId="0" borderId="14" xfId="8" applyFont="1" applyBorder="1" applyAlignment="1">
      <alignment horizontal="left" vertical="center"/>
    </xf>
    <xf numFmtId="0" fontId="11" fillId="0" borderId="15" xfId="8" applyFont="1" applyBorder="1" applyAlignment="1">
      <alignment horizontal="left" vertical="center"/>
    </xf>
    <xf numFmtId="0" fontId="11" fillId="0" borderId="16" xfId="8" applyFont="1" applyBorder="1" applyAlignment="1">
      <alignment horizontal="left" vertical="center"/>
    </xf>
    <xf numFmtId="0" fontId="18" fillId="0" borderId="15" xfId="8" applyFont="1" applyBorder="1" applyAlignment="1">
      <alignment horizontal="left" vertical="center"/>
    </xf>
    <xf numFmtId="0" fontId="18" fillId="0" borderId="14" xfId="8" applyFont="1" applyBorder="1" applyAlignment="1">
      <alignment horizontal="left" vertical="center" wrapText="1"/>
    </xf>
    <xf numFmtId="0" fontId="10" fillId="0" borderId="0" xfId="12" applyFont="1"/>
    <xf numFmtId="0" fontId="18" fillId="0" borderId="14" xfId="8" applyFont="1" applyBorder="1" applyAlignment="1">
      <alignment horizontal="left" vertical="center"/>
    </xf>
    <xf numFmtId="0" fontId="11" fillId="0" borderId="14" xfId="8" applyFont="1" applyBorder="1" applyAlignment="1">
      <alignment horizontal="left" vertical="center" wrapText="1"/>
    </xf>
    <xf numFmtId="0" fontId="18" fillId="0" borderId="17" xfId="8" applyFont="1" applyBorder="1" applyAlignment="1">
      <alignment horizontal="left" vertical="center"/>
    </xf>
    <xf numFmtId="0" fontId="6" fillId="0" borderId="18" xfId="12" applyFont="1" applyBorder="1" applyAlignment="1">
      <alignment horizontal="left" vertical="center" wrapText="1"/>
    </xf>
    <xf numFmtId="0" fontId="11" fillId="0" borderId="0" xfId="12" applyFont="1"/>
    <xf numFmtId="0" fontId="10" fillId="0" borderId="0" xfId="12" applyFont="1" applyAlignment="1">
      <alignment horizontal="left" vertical="center" wrapText="1"/>
    </xf>
    <xf numFmtId="0" fontId="18" fillId="0" borderId="14" xfId="8" applyFont="1" applyBorder="1" applyAlignment="1">
      <alignment horizontal="left" vertical="top" wrapText="1"/>
    </xf>
    <xf numFmtId="0" fontId="11" fillId="0" borderId="17" xfId="8" applyFont="1" applyBorder="1" applyAlignment="1">
      <alignment horizontal="left" vertical="center"/>
    </xf>
    <xf numFmtId="0" fontId="6" fillId="0" borderId="0" xfId="12" applyFont="1" applyAlignment="1">
      <alignment horizontal="left" vertical="center" wrapText="1"/>
    </xf>
    <xf numFmtId="4" fontId="15" fillId="0" borderId="0" xfId="12" applyNumberFormat="1" applyFont="1" applyAlignment="1">
      <alignment horizontal="right"/>
    </xf>
    <xf numFmtId="4" fontId="15" fillId="0" borderId="19" xfId="12" applyNumberFormat="1" applyFont="1" applyBorder="1" applyAlignment="1">
      <alignment horizontal="right"/>
    </xf>
    <xf numFmtId="0" fontId="6" fillId="0" borderId="20" xfId="12" applyFont="1" applyBorder="1" applyAlignment="1">
      <alignment horizontal="left" vertical="center"/>
    </xf>
    <xf numFmtId="0" fontId="10" fillId="0" borderId="17" xfId="12" applyFont="1" applyBorder="1" applyAlignment="1">
      <alignment horizontal="right" vertical="center"/>
    </xf>
    <xf numFmtId="0" fontId="6" fillId="0" borderId="21" xfId="12" applyFont="1" applyBorder="1" applyAlignment="1">
      <alignment horizontal="left" vertical="center"/>
    </xf>
    <xf numFmtId="3" fontId="14" fillId="0" borderId="1" xfId="12" applyNumberFormat="1" applyFont="1" applyBorder="1" applyAlignment="1" applyProtection="1">
      <alignment horizontal="right" vertical="center" wrapText="1"/>
      <protection locked="0"/>
    </xf>
    <xf numFmtId="3" fontId="14" fillId="0" borderId="4" xfId="12" applyNumberFormat="1" applyFont="1" applyBorder="1" applyAlignment="1" applyProtection="1">
      <alignment horizontal="right" vertical="center" wrapText="1"/>
      <protection locked="0"/>
    </xf>
    <xf numFmtId="3" fontId="16" fillId="0" borderId="22" xfId="12" applyNumberFormat="1" applyFont="1" applyBorder="1" applyAlignment="1">
      <alignment horizontal="right" wrapText="1"/>
    </xf>
    <xf numFmtId="3" fontId="16" fillId="0" borderId="23" xfId="12" applyNumberFormat="1" applyFont="1" applyBorder="1" applyAlignment="1">
      <alignment horizontal="right" wrapText="1"/>
    </xf>
    <xf numFmtId="3" fontId="16" fillId="0" borderId="24" xfId="12" applyNumberFormat="1" applyFont="1" applyBorder="1" applyAlignment="1">
      <alignment horizontal="right" wrapText="1"/>
    </xf>
    <xf numFmtId="3" fontId="16" fillId="0" borderId="25" xfId="12" applyNumberFormat="1" applyFont="1" applyBorder="1" applyAlignment="1">
      <alignment horizontal="right" wrapText="1"/>
    </xf>
    <xf numFmtId="3" fontId="16" fillId="0" borderId="26" xfId="12" applyNumberFormat="1" applyFont="1" applyBorder="1" applyAlignment="1">
      <alignment horizontal="right" wrapText="1"/>
    </xf>
    <xf numFmtId="3" fontId="16" fillId="0" borderId="27" xfId="12" applyNumberFormat="1" applyFont="1" applyBorder="1" applyAlignment="1">
      <alignment horizontal="right" wrapText="1"/>
    </xf>
    <xf numFmtId="3" fontId="16" fillId="0" borderId="28" xfId="12" applyNumberFormat="1" applyFont="1" applyBorder="1" applyAlignment="1">
      <alignment horizontal="right" wrapText="1"/>
    </xf>
    <xf numFmtId="3" fontId="16" fillId="0" borderId="25" xfId="12" applyNumberFormat="1" applyFont="1" applyBorder="1" applyAlignment="1" applyProtection="1">
      <alignment horizontal="right" wrapText="1"/>
      <protection locked="0"/>
    </xf>
    <xf numFmtId="3" fontId="16" fillId="0" borderId="26" xfId="12" applyNumberFormat="1" applyFont="1" applyBorder="1" applyAlignment="1" applyProtection="1">
      <alignment horizontal="right" wrapText="1"/>
      <protection locked="0"/>
    </xf>
    <xf numFmtId="3" fontId="16" fillId="0" borderId="27" xfId="12" applyNumberFormat="1" applyFont="1" applyBorder="1" applyAlignment="1" applyProtection="1">
      <alignment horizontal="right" wrapText="1"/>
      <protection locked="0"/>
    </xf>
    <xf numFmtId="3" fontId="16" fillId="0" borderId="28" xfId="12" applyNumberFormat="1" applyFont="1" applyBorder="1" applyAlignment="1" applyProtection="1">
      <alignment horizontal="right" wrapText="1"/>
      <protection locked="0"/>
    </xf>
    <xf numFmtId="3" fontId="19" fillId="0" borderId="25" xfId="12" applyNumberFormat="1" applyFont="1" applyBorder="1" applyAlignment="1">
      <alignment horizontal="right" wrapText="1"/>
    </xf>
    <xf numFmtId="3" fontId="19" fillId="0" borderId="27" xfId="12" applyNumberFormat="1" applyFont="1" applyBorder="1" applyAlignment="1">
      <alignment horizontal="right" wrapText="1"/>
    </xf>
    <xf numFmtId="3" fontId="19" fillId="0" borderId="28" xfId="12" applyNumberFormat="1" applyFont="1" applyBorder="1" applyAlignment="1">
      <alignment horizontal="right" wrapText="1"/>
    </xf>
    <xf numFmtId="3" fontId="20" fillId="0" borderId="25" xfId="12" applyNumberFormat="1" applyFont="1" applyBorder="1" applyAlignment="1" applyProtection="1">
      <alignment horizontal="right" wrapText="1"/>
      <protection locked="0"/>
    </xf>
    <xf numFmtId="3" fontId="20" fillId="0" borderId="26" xfId="12" applyNumberFormat="1" applyFont="1" applyBorder="1" applyAlignment="1" applyProtection="1">
      <alignment horizontal="right" wrapText="1"/>
      <protection locked="0"/>
    </xf>
    <xf numFmtId="3" fontId="20" fillId="0" borderId="27" xfId="12" applyNumberFormat="1" applyFont="1" applyBorder="1" applyAlignment="1" applyProtection="1">
      <alignment horizontal="right" wrapText="1"/>
      <protection locked="0"/>
    </xf>
    <xf numFmtId="3" fontId="20" fillId="0" borderId="29" xfId="12" applyNumberFormat="1" applyFont="1" applyBorder="1" applyAlignment="1" applyProtection="1">
      <alignment horizontal="right" wrapText="1"/>
      <protection locked="0"/>
    </xf>
    <xf numFmtId="3" fontId="20" fillId="0" borderId="28" xfId="12" applyNumberFormat="1" applyFont="1" applyBorder="1" applyAlignment="1" applyProtection="1">
      <alignment horizontal="right" wrapText="1"/>
      <protection locked="0"/>
    </xf>
    <xf numFmtId="3" fontId="16" fillId="0" borderId="25" xfId="12" applyNumberFormat="1" applyFont="1" applyBorder="1" applyAlignment="1" applyProtection="1">
      <alignment horizontal="right"/>
      <protection locked="0"/>
    </xf>
    <xf numFmtId="3" fontId="16" fillId="0" borderId="26" xfId="12" applyNumberFormat="1" applyFont="1" applyBorder="1" applyAlignment="1" applyProtection="1">
      <alignment horizontal="right"/>
      <protection locked="0"/>
    </xf>
    <xf numFmtId="3" fontId="16" fillId="0" borderId="27" xfId="12" applyNumberFormat="1" applyFont="1" applyBorder="1" applyAlignment="1" applyProtection="1">
      <alignment horizontal="right"/>
      <protection locked="0"/>
    </xf>
    <xf numFmtId="3" fontId="16" fillId="0" borderId="29" xfId="12" applyNumberFormat="1" applyFont="1" applyBorder="1" applyAlignment="1" applyProtection="1">
      <alignment horizontal="right"/>
      <protection locked="0"/>
    </xf>
    <xf numFmtId="3" fontId="16" fillId="0" borderId="28" xfId="12" applyNumberFormat="1" applyFont="1" applyBorder="1" applyAlignment="1" applyProtection="1">
      <alignment horizontal="right"/>
      <protection locked="0"/>
    </xf>
    <xf numFmtId="3" fontId="16" fillId="0" borderId="30" xfId="12" applyNumberFormat="1" applyFont="1" applyBorder="1" applyAlignment="1" applyProtection="1">
      <alignment horizontal="right"/>
      <protection locked="0"/>
    </xf>
    <xf numFmtId="3" fontId="16" fillId="0" borderId="31" xfId="12" applyNumberFormat="1" applyFont="1" applyBorder="1" applyAlignment="1" applyProtection="1">
      <alignment horizontal="right"/>
      <protection locked="0"/>
    </xf>
    <xf numFmtId="3" fontId="16" fillId="0" borderId="32" xfId="12" applyNumberFormat="1" applyFont="1" applyBorder="1" applyAlignment="1" applyProtection="1">
      <alignment horizontal="right"/>
      <protection locked="0"/>
    </xf>
    <xf numFmtId="3" fontId="16" fillId="0" borderId="33" xfId="12" applyNumberFormat="1" applyFont="1" applyBorder="1" applyAlignment="1" applyProtection="1">
      <alignment horizontal="right"/>
      <protection locked="0"/>
    </xf>
    <xf numFmtId="3" fontId="16" fillId="0" borderId="34" xfId="12" applyNumberFormat="1" applyFont="1" applyBorder="1" applyAlignment="1" applyProtection="1">
      <alignment horizontal="right"/>
      <protection locked="0"/>
    </xf>
    <xf numFmtId="3" fontId="20" fillId="0" borderId="35" xfId="12" applyNumberFormat="1" applyFont="1" applyBorder="1" applyAlignment="1" applyProtection="1">
      <alignment horizontal="right" wrapText="1"/>
      <protection locked="0"/>
    </xf>
    <xf numFmtId="3" fontId="20" fillId="0" borderId="36" xfId="12" applyNumberFormat="1" applyFont="1" applyBorder="1" applyAlignment="1" applyProtection="1">
      <alignment horizontal="right" wrapText="1"/>
      <protection locked="0"/>
    </xf>
    <xf numFmtId="3" fontId="16" fillId="0" borderId="37" xfId="12" applyNumberFormat="1" applyFont="1" applyBorder="1" applyAlignment="1" applyProtection="1">
      <alignment horizontal="right"/>
      <protection locked="0"/>
    </xf>
    <xf numFmtId="3" fontId="16" fillId="0" borderId="38" xfId="12" applyNumberFormat="1" applyFont="1" applyBorder="1" applyAlignment="1" applyProtection="1">
      <alignment horizontal="right"/>
      <protection locked="0"/>
    </xf>
    <xf numFmtId="3" fontId="19" fillId="0" borderId="39" xfId="12" applyNumberFormat="1" applyFont="1" applyBorder="1" applyAlignment="1">
      <alignment horizontal="right"/>
    </xf>
    <xf numFmtId="3" fontId="19" fillId="0" borderId="40" xfId="12" applyNumberFormat="1" applyFont="1" applyBorder="1" applyAlignment="1">
      <alignment horizontal="right"/>
    </xf>
    <xf numFmtId="3" fontId="19" fillId="0" borderId="41" xfId="12" applyNumberFormat="1" applyFont="1" applyBorder="1" applyAlignment="1">
      <alignment horizontal="right"/>
    </xf>
    <xf numFmtId="3" fontId="18" fillId="0" borderId="2" xfId="12" applyNumberFormat="1" applyFont="1" applyBorder="1" applyProtection="1">
      <protection locked="0"/>
    </xf>
    <xf numFmtId="3" fontId="18" fillId="0" borderId="40" xfId="12" applyNumberFormat="1" applyFont="1" applyBorder="1" applyAlignment="1">
      <alignment horizontal="right"/>
    </xf>
    <xf numFmtId="3" fontId="18" fillId="0" borderId="4" xfId="12" applyNumberFormat="1" applyFont="1" applyBorder="1" applyProtection="1">
      <protection locked="0"/>
    </xf>
    <xf numFmtId="3" fontId="16" fillId="0" borderId="42" xfId="12" applyNumberFormat="1" applyFont="1" applyBorder="1" applyAlignment="1" applyProtection="1">
      <alignment horizontal="right"/>
      <protection locked="0"/>
    </xf>
    <xf numFmtId="3" fontId="16" fillId="0" borderId="43" xfId="12" applyNumberFormat="1" applyFont="1" applyBorder="1" applyAlignment="1" applyProtection="1">
      <alignment horizontal="right"/>
      <protection locked="0"/>
    </xf>
    <xf numFmtId="3" fontId="16" fillId="0" borderId="44" xfId="12" applyNumberFormat="1" applyFont="1" applyBorder="1" applyAlignment="1" applyProtection="1">
      <alignment horizontal="right"/>
      <protection locked="0"/>
    </xf>
    <xf numFmtId="3" fontId="16" fillId="0" borderId="45" xfId="12" applyNumberFormat="1" applyFont="1" applyBorder="1" applyAlignment="1" applyProtection="1">
      <alignment horizontal="right"/>
      <protection locked="0"/>
    </xf>
    <xf numFmtId="3" fontId="16" fillId="0" borderId="46" xfId="12" applyNumberFormat="1" applyFont="1" applyBorder="1" applyAlignment="1" applyProtection="1">
      <alignment horizontal="right"/>
      <protection locked="0"/>
    </xf>
    <xf numFmtId="3" fontId="16" fillId="0" borderId="47" xfId="12" applyNumberFormat="1" applyFont="1" applyBorder="1" applyAlignment="1" applyProtection="1">
      <alignment horizontal="right"/>
      <protection locked="0"/>
    </xf>
    <xf numFmtId="3" fontId="16" fillId="0" borderId="45" xfId="12" applyNumberFormat="1" applyFont="1" applyBorder="1" applyProtection="1">
      <protection locked="0"/>
    </xf>
    <xf numFmtId="3" fontId="16" fillId="0" borderId="46" xfId="12" applyNumberFormat="1" applyFont="1" applyBorder="1" applyProtection="1">
      <protection locked="0"/>
    </xf>
    <xf numFmtId="3" fontId="16" fillId="0" borderId="47" xfId="12" applyNumberFormat="1" applyFont="1" applyBorder="1" applyProtection="1">
      <protection locked="0"/>
    </xf>
    <xf numFmtId="3" fontId="19" fillId="0" borderId="48" xfId="12" applyNumberFormat="1" applyFont="1" applyBorder="1" applyAlignment="1">
      <alignment horizontal="right" wrapText="1"/>
    </xf>
    <xf numFmtId="3" fontId="19" fillId="0" borderId="49" xfId="12" applyNumberFormat="1" applyFont="1" applyBorder="1" applyAlignment="1">
      <alignment horizontal="right" wrapText="1"/>
    </xf>
    <xf numFmtId="3" fontId="19" fillId="0" borderId="50" xfId="12" applyNumberFormat="1" applyFont="1" applyBorder="1" applyAlignment="1">
      <alignment horizontal="right" wrapText="1"/>
    </xf>
    <xf numFmtId="3" fontId="16" fillId="0" borderId="48" xfId="12" applyNumberFormat="1" applyFont="1" applyBorder="1" applyAlignment="1" applyProtection="1">
      <alignment horizontal="right" wrapText="1"/>
      <protection locked="0"/>
    </xf>
    <xf numFmtId="3" fontId="16" fillId="0" borderId="49" xfId="12" applyNumberFormat="1" applyFont="1" applyBorder="1" applyAlignment="1" applyProtection="1">
      <alignment horizontal="right" wrapText="1"/>
      <protection locked="0"/>
    </xf>
    <xf numFmtId="3" fontId="6" fillId="0" borderId="45" xfId="12" applyNumberFormat="1" applyFont="1" applyBorder="1" applyProtection="1">
      <protection locked="0"/>
    </xf>
    <xf numFmtId="3" fontId="6" fillId="0" borderId="46" xfId="12" applyNumberFormat="1" applyFont="1" applyBorder="1" applyProtection="1">
      <protection locked="0"/>
    </xf>
    <xf numFmtId="3" fontId="6" fillId="0" borderId="47" xfId="12" applyNumberFormat="1" applyFont="1" applyBorder="1" applyProtection="1">
      <protection locked="0"/>
    </xf>
    <xf numFmtId="3" fontId="16" fillId="0" borderId="51" xfId="12" applyNumberFormat="1" applyFont="1" applyBorder="1" applyAlignment="1" applyProtection="1">
      <alignment horizontal="right"/>
      <protection locked="0"/>
    </xf>
    <xf numFmtId="3" fontId="16" fillId="0" borderId="52" xfId="12" applyNumberFormat="1" applyFont="1" applyBorder="1" applyAlignment="1" applyProtection="1">
      <alignment horizontal="right"/>
      <protection locked="0"/>
    </xf>
    <xf numFmtId="3" fontId="16" fillId="0" borderId="53" xfId="12" applyNumberFormat="1" applyFont="1" applyBorder="1" applyAlignment="1" applyProtection="1">
      <alignment horizontal="right"/>
      <protection locked="0"/>
    </xf>
    <xf numFmtId="3" fontId="19" fillId="0" borderId="52" xfId="12" applyNumberFormat="1" applyFont="1" applyBorder="1" applyAlignment="1">
      <alignment horizontal="right"/>
    </xf>
    <xf numFmtId="3" fontId="19" fillId="0" borderId="53" xfId="12" applyNumberFormat="1" applyFont="1" applyBorder="1" applyAlignment="1">
      <alignment horizontal="right"/>
    </xf>
    <xf numFmtId="3" fontId="19" fillId="0" borderId="51" xfId="12" applyNumberFormat="1" applyFont="1" applyBorder="1" applyAlignment="1">
      <alignment horizontal="right"/>
    </xf>
    <xf numFmtId="3" fontId="19" fillId="0" borderId="51" xfId="12" applyNumberFormat="1" applyFont="1" applyBorder="1" applyAlignment="1" applyProtection="1">
      <alignment horizontal="right"/>
      <protection locked="0"/>
    </xf>
    <xf numFmtId="3" fontId="19" fillId="0" borderId="52" xfId="12" applyNumberFormat="1" applyFont="1" applyBorder="1" applyAlignment="1" applyProtection="1">
      <alignment horizontal="right"/>
      <protection locked="0"/>
    </xf>
    <xf numFmtId="3" fontId="19" fillId="0" borderId="53" xfId="12" applyNumberFormat="1" applyFont="1" applyBorder="1" applyAlignment="1" applyProtection="1">
      <alignment horizontal="right"/>
      <protection locked="0"/>
    </xf>
    <xf numFmtId="3" fontId="21" fillId="0" borderId="54" xfId="12" applyNumberFormat="1" applyFont="1" applyBorder="1" applyAlignment="1">
      <alignment horizontal="right"/>
    </xf>
    <xf numFmtId="3" fontId="21" fillId="0" borderId="55" xfId="12" applyNumberFormat="1" applyFont="1" applyBorder="1" applyAlignment="1">
      <alignment horizontal="right"/>
    </xf>
    <xf numFmtId="3" fontId="21" fillId="0" borderId="56" xfId="12" applyNumberFormat="1" applyFont="1" applyBorder="1" applyAlignment="1">
      <alignment horizontal="right"/>
    </xf>
    <xf numFmtId="3" fontId="11" fillId="0" borderId="57" xfId="12" applyNumberFormat="1" applyFont="1" applyBorder="1" applyProtection="1">
      <protection locked="0"/>
    </xf>
    <xf numFmtId="3" fontId="11" fillId="0" borderId="58" xfId="12" applyNumberFormat="1" applyFont="1" applyBorder="1" applyProtection="1">
      <protection locked="0"/>
    </xf>
    <xf numFmtId="3" fontId="11" fillId="0" borderId="59" xfId="12" applyNumberFormat="1" applyFont="1" applyBorder="1" applyProtection="1">
      <protection locked="0"/>
    </xf>
    <xf numFmtId="3" fontId="19" fillId="0" borderId="13" xfId="12" applyNumberFormat="1" applyFont="1" applyBorder="1" applyAlignment="1">
      <alignment horizontal="right"/>
    </xf>
    <xf numFmtId="3" fontId="19" fillId="0" borderId="60" xfId="12" applyNumberFormat="1" applyFont="1" applyBorder="1" applyAlignment="1">
      <alignment horizontal="right"/>
    </xf>
    <xf numFmtId="3" fontId="19" fillId="0" borderId="61" xfId="12" applyNumberFormat="1" applyFont="1" applyBorder="1" applyAlignment="1">
      <alignment horizontal="right"/>
    </xf>
    <xf numFmtId="3" fontId="12" fillId="0" borderId="4" xfId="12" applyNumberFormat="1" applyFont="1" applyBorder="1" applyAlignment="1">
      <alignment horizontal="right" vertical="center" wrapText="1"/>
    </xf>
    <xf numFmtId="3" fontId="19" fillId="0" borderId="4" xfId="12" applyNumberFormat="1" applyFont="1" applyBorder="1" applyAlignment="1">
      <alignment horizontal="right"/>
    </xf>
    <xf numFmtId="3" fontId="12" fillId="0" borderId="2" xfId="12" applyNumberFormat="1" applyFont="1" applyBorder="1" applyAlignment="1">
      <alignment horizontal="right" vertical="center" wrapText="1"/>
    </xf>
    <xf numFmtId="0" fontId="10" fillId="0" borderId="3" xfId="12" applyFont="1" applyBorder="1" applyAlignment="1">
      <alignment horizontal="right" vertical="center" wrapText="1"/>
    </xf>
    <xf numFmtId="0" fontId="10" fillId="0" borderId="12" xfId="12" applyFont="1" applyBorder="1" applyAlignment="1">
      <alignment horizontal="right" vertical="center" wrapText="1"/>
    </xf>
    <xf numFmtId="0" fontId="9" fillId="0" borderId="62" xfId="12" applyFont="1" applyBorder="1" applyAlignment="1">
      <alignment horizontal="left" vertical="center" wrapText="1"/>
    </xf>
    <xf numFmtId="0" fontId="9" fillId="0" borderId="63" xfId="12" applyFont="1" applyBorder="1" applyAlignment="1">
      <alignment horizontal="left" vertical="center" wrapText="1"/>
    </xf>
    <xf numFmtId="0" fontId="10" fillId="0" borderId="64" xfId="12" applyFont="1" applyBorder="1" applyAlignment="1">
      <alignment horizontal="right" vertical="center" wrapText="1"/>
    </xf>
    <xf numFmtId="0" fontId="10" fillId="0" borderId="64" xfId="12" applyFont="1" applyBorder="1" applyAlignment="1">
      <alignment horizontal="right" vertical="center"/>
    </xf>
    <xf numFmtId="0" fontId="10" fillId="0" borderId="11" xfId="12" applyFont="1" applyBorder="1" applyAlignment="1">
      <alignment horizontal="right" vertical="center"/>
    </xf>
    <xf numFmtId="0" fontId="28" fillId="0" borderId="0" xfId="12" applyFont="1" applyAlignment="1">
      <alignment horizontal="left" vertical="center"/>
    </xf>
    <xf numFmtId="0" fontId="11" fillId="0" borderId="13" xfId="11" applyFont="1" applyBorder="1" applyAlignment="1">
      <alignment horizontal="left" vertical="center"/>
    </xf>
    <xf numFmtId="0" fontId="11" fillId="0" borderId="14" xfId="11" applyFont="1" applyBorder="1" applyAlignment="1">
      <alignment horizontal="left" vertical="center"/>
    </xf>
    <xf numFmtId="0" fontId="11" fillId="0" borderId="15" xfId="11" applyFont="1" applyBorder="1" applyAlignment="1">
      <alignment horizontal="left" vertical="center"/>
    </xf>
    <xf numFmtId="0" fontId="8" fillId="0" borderId="65" xfId="11" applyFont="1" applyBorder="1" applyAlignment="1">
      <alignment horizontal="left" vertical="center" wrapText="1"/>
    </xf>
    <xf numFmtId="0" fontId="8" fillId="0" borderId="16" xfId="11" applyFont="1" applyBorder="1" applyAlignment="1">
      <alignment horizontal="left" vertical="center" wrapText="1"/>
    </xf>
    <xf numFmtId="0" fontId="18" fillId="0" borderId="15" xfId="11" applyFont="1" applyBorder="1" applyAlignment="1">
      <alignment horizontal="left" vertical="center"/>
    </xf>
    <xf numFmtId="0" fontId="18" fillId="0" borderId="14" xfId="11" applyFont="1" applyBorder="1" applyAlignment="1">
      <alignment horizontal="left" vertical="center" wrapText="1"/>
    </xf>
    <xf numFmtId="0" fontId="18" fillId="0" borderId="14" xfId="11" applyFont="1" applyBorder="1" applyAlignment="1">
      <alignment horizontal="left" vertical="center"/>
    </xf>
    <xf numFmtId="0" fontId="11" fillId="0" borderId="14" xfId="11" applyFont="1" applyBorder="1" applyAlignment="1">
      <alignment horizontal="left" vertical="center" wrapText="1"/>
    </xf>
    <xf numFmtId="3" fontId="19" fillId="0" borderId="66" xfId="12" applyNumberFormat="1" applyFont="1" applyBorder="1" applyAlignment="1">
      <alignment horizontal="right" wrapText="1"/>
    </xf>
    <xf numFmtId="3" fontId="19" fillId="0" borderId="67" xfId="12" applyNumberFormat="1" applyFont="1" applyBorder="1" applyAlignment="1">
      <alignment horizontal="right" wrapText="1"/>
    </xf>
    <xf numFmtId="3" fontId="19" fillId="0" borderId="68" xfId="12" applyNumberFormat="1" applyFont="1" applyBorder="1" applyAlignment="1">
      <alignment horizontal="right" wrapText="1"/>
    </xf>
    <xf numFmtId="0" fontId="18" fillId="0" borderId="17" xfId="11" applyFont="1" applyBorder="1" applyAlignment="1">
      <alignment horizontal="left" vertical="center"/>
    </xf>
    <xf numFmtId="3" fontId="16" fillId="0" borderId="22" xfId="12" applyNumberFormat="1" applyFont="1" applyBorder="1" applyAlignment="1" applyProtection="1">
      <alignment horizontal="right"/>
      <protection locked="0"/>
    </xf>
    <xf numFmtId="3" fontId="16" fillId="0" borderId="23" xfId="12" applyNumberFormat="1" applyFont="1" applyBorder="1" applyAlignment="1" applyProtection="1">
      <alignment horizontal="right"/>
      <protection locked="0"/>
    </xf>
    <xf numFmtId="3" fontId="16" fillId="0" borderId="24" xfId="12" applyNumberFormat="1" applyFont="1" applyBorder="1" applyAlignment="1" applyProtection="1">
      <alignment horizontal="right"/>
      <protection locked="0"/>
    </xf>
    <xf numFmtId="0" fontId="8" fillId="0" borderId="14" xfId="11" applyFont="1" applyBorder="1" applyAlignment="1">
      <alignment horizontal="left" vertical="center" wrapText="1"/>
    </xf>
    <xf numFmtId="3" fontId="16" fillId="0" borderId="25" xfId="12" applyNumberFormat="1" applyFont="1" applyBorder="1" applyProtection="1">
      <protection locked="0"/>
    </xf>
    <xf numFmtId="3" fontId="16" fillId="0" borderId="27" xfId="12" applyNumberFormat="1" applyFont="1" applyBorder="1" applyProtection="1">
      <protection locked="0"/>
    </xf>
    <xf numFmtId="3" fontId="16" fillId="0" borderId="28" xfId="12" applyNumberFormat="1" applyFont="1" applyBorder="1" applyProtection="1">
      <protection locked="0"/>
    </xf>
    <xf numFmtId="3" fontId="27" fillId="0" borderId="28" xfId="12" applyNumberFormat="1" applyFont="1" applyBorder="1" applyAlignment="1" applyProtection="1">
      <alignment horizontal="right"/>
      <protection locked="0"/>
    </xf>
    <xf numFmtId="3" fontId="6" fillId="0" borderId="25" xfId="12" applyNumberFormat="1" applyFont="1" applyBorder="1" applyProtection="1">
      <protection locked="0"/>
    </xf>
    <xf numFmtId="3" fontId="6" fillId="0" borderId="27" xfId="12" applyNumberFormat="1" applyFont="1" applyBorder="1" applyProtection="1">
      <protection locked="0"/>
    </xf>
    <xf numFmtId="3" fontId="6" fillId="0" borderId="28" xfId="12" applyNumberFormat="1" applyFont="1" applyBorder="1" applyProtection="1">
      <protection locked="0"/>
    </xf>
    <xf numFmtId="3" fontId="19" fillId="0" borderId="27" xfId="12" applyNumberFormat="1" applyFont="1" applyBorder="1" applyAlignment="1">
      <alignment horizontal="right"/>
    </xf>
    <xf numFmtId="3" fontId="19" fillId="0" borderId="28" xfId="12" applyNumberFormat="1" applyFont="1" applyBorder="1" applyAlignment="1">
      <alignment horizontal="right"/>
    </xf>
    <xf numFmtId="3" fontId="19" fillId="0" borderId="25" xfId="12" applyNumberFormat="1" applyFont="1" applyBorder="1" applyAlignment="1">
      <alignment horizontal="right"/>
    </xf>
    <xf numFmtId="0" fontId="11" fillId="0" borderId="14" xfId="11" applyFont="1" applyBorder="1" applyAlignment="1">
      <alignment horizontal="left" vertical="top" wrapText="1"/>
    </xf>
    <xf numFmtId="0" fontId="8" fillId="0" borderId="65" xfId="11" applyFont="1" applyBorder="1" applyAlignment="1">
      <alignment horizontal="left" vertical="top" wrapText="1"/>
    </xf>
    <xf numFmtId="0" fontId="8" fillId="0" borderId="14" xfId="11" applyFont="1" applyBorder="1" applyAlignment="1">
      <alignment horizontal="left" vertical="top" wrapText="1"/>
    </xf>
    <xf numFmtId="0" fontId="18" fillId="0" borderId="14" xfId="11" applyFont="1" applyBorder="1" applyAlignment="1">
      <alignment horizontal="left" vertical="top" wrapText="1"/>
    </xf>
    <xf numFmtId="3" fontId="19" fillId="0" borderId="25" xfId="12" applyNumberFormat="1" applyFont="1" applyBorder="1" applyAlignment="1" applyProtection="1">
      <alignment horizontal="right"/>
      <protection locked="0"/>
    </xf>
    <xf numFmtId="3" fontId="19" fillId="0" borderId="27" xfId="12" applyNumberFormat="1" applyFont="1" applyBorder="1" applyAlignment="1" applyProtection="1">
      <alignment horizontal="right"/>
      <protection locked="0"/>
    </xf>
    <xf numFmtId="3" fontId="19" fillId="0" borderId="28" xfId="12" applyNumberFormat="1" applyFont="1" applyBorder="1" applyAlignment="1" applyProtection="1">
      <alignment horizontal="right"/>
      <protection locked="0"/>
    </xf>
    <xf numFmtId="3" fontId="21" fillId="0" borderId="25" xfId="12" applyNumberFormat="1" applyFont="1" applyBorder="1" applyAlignment="1">
      <alignment horizontal="right"/>
    </xf>
    <xf numFmtId="3" fontId="21" fillId="0" borderId="27" xfId="12" applyNumberFormat="1" applyFont="1" applyBorder="1" applyAlignment="1">
      <alignment horizontal="right"/>
    </xf>
    <xf numFmtId="3" fontId="21" fillId="0" borderId="28" xfId="12" applyNumberFormat="1" applyFont="1" applyBorder="1" applyAlignment="1">
      <alignment horizontal="right"/>
    </xf>
    <xf numFmtId="0" fontId="11" fillId="0" borderId="17" xfId="11" applyFont="1" applyBorder="1" applyAlignment="1">
      <alignment horizontal="left" vertical="center"/>
    </xf>
    <xf numFmtId="3" fontId="11" fillId="0" borderId="5" xfId="12" applyNumberFormat="1" applyFont="1" applyBorder="1" applyProtection="1">
      <protection locked="0"/>
    </xf>
    <xf numFmtId="3" fontId="11" fillId="0" borderId="6" xfId="12" applyNumberFormat="1" applyFont="1" applyBorder="1" applyProtection="1">
      <protection locked="0"/>
    </xf>
    <xf numFmtId="3" fontId="11" fillId="0" borderId="8" xfId="12" applyNumberFormat="1" applyFont="1" applyBorder="1" applyProtection="1">
      <protection locked="0"/>
    </xf>
    <xf numFmtId="0" fontId="11" fillId="0" borderId="65" xfId="11" applyFont="1" applyBorder="1" applyAlignment="1">
      <alignment horizontal="left" vertical="center"/>
    </xf>
    <xf numFmtId="0" fontId="8" fillId="0" borderId="82" xfId="11" applyFont="1" applyBorder="1" applyAlignment="1">
      <alignment horizontal="left" vertical="center" wrapText="1"/>
    </xf>
    <xf numFmtId="0" fontId="8" fillId="0" borderId="32" xfId="11" applyFont="1" applyBorder="1" applyAlignment="1">
      <alignment horizontal="left" vertical="center" wrapText="1"/>
    </xf>
    <xf numFmtId="0" fontId="8" fillId="0" borderId="27" xfId="11" applyFont="1" applyBorder="1" applyAlignment="1">
      <alignment horizontal="left" vertical="center" wrapText="1"/>
    </xf>
    <xf numFmtId="0" fontId="8" fillId="0" borderId="23" xfId="11" applyFont="1" applyBorder="1" applyAlignment="1">
      <alignment horizontal="left" vertical="center" wrapText="1"/>
    </xf>
    <xf numFmtId="0" fontId="8" fillId="0" borderId="83" xfId="11" applyFont="1" applyBorder="1" applyAlignment="1">
      <alignment horizontal="left" vertical="center" wrapText="1"/>
    </xf>
    <xf numFmtId="0" fontId="8" fillId="0" borderId="34" xfId="11" applyFont="1" applyBorder="1" applyAlignment="1">
      <alignment horizontal="left" vertical="center" wrapText="1"/>
    </xf>
    <xf numFmtId="0" fontId="8" fillId="0" borderId="28" xfId="11" applyFont="1" applyBorder="1" applyAlignment="1">
      <alignment horizontal="left" vertical="center" wrapText="1"/>
    </xf>
    <xf numFmtId="0" fontId="8" fillId="0" borderId="24" xfId="11" applyFont="1" applyBorder="1" applyAlignment="1">
      <alignment horizontal="left" vertical="center" wrapText="1"/>
    </xf>
    <xf numFmtId="3" fontId="16" fillId="0" borderId="84" xfId="12" applyNumberFormat="1" applyFont="1" applyBorder="1" applyAlignment="1">
      <alignment horizontal="right" wrapText="1"/>
    </xf>
    <xf numFmtId="3" fontId="16" fillId="0" borderId="82" xfId="12" applyNumberFormat="1" applyFont="1" applyBorder="1" applyAlignment="1">
      <alignment horizontal="right" wrapText="1"/>
    </xf>
    <xf numFmtId="3" fontId="20" fillId="0" borderId="82" xfId="12" applyNumberFormat="1" applyFont="1" applyBorder="1" applyAlignment="1">
      <alignment horizontal="right" wrapText="1"/>
    </xf>
    <xf numFmtId="3" fontId="20" fillId="0" borderId="83" xfId="12" applyNumberFormat="1" applyFont="1" applyBorder="1" applyAlignment="1">
      <alignment horizontal="right" wrapText="1"/>
    </xf>
    <xf numFmtId="0" fontId="8" fillId="0" borderId="85" xfId="11" applyFont="1" applyBorder="1" applyAlignment="1">
      <alignment horizontal="left" vertical="center" wrapText="1"/>
    </xf>
    <xf numFmtId="0" fontId="8" fillId="0" borderId="87" xfId="11" applyFont="1" applyBorder="1" applyAlignment="1">
      <alignment horizontal="left" vertical="center" wrapText="1"/>
    </xf>
    <xf numFmtId="0" fontId="8" fillId="0" borderId="86" xfId="11" applyFont="1" applyBorder="1" applyAlignment="1">
      <alignment horizontal="left" vertical="center" wrapText="1"/>
    </xf>
    <xf numFmtId="0" fontId="8" fillId="0" borderId="88" xfId="11" applyFont="1" applyBorder="1" applyAlignment="1">
      <alignment horizontal="left" vertical="center" wrapText="1"/>
    </xf>
    <xf numFmtId="3" fontId="16" fillId="0" borderId="89" xfId="12" applyNumberFormat="1" applyFont="1" applyBorder="1" applyAlignment="1">
      <alignment horizontal="right" wrapText="1"/>
    </xf>
    <xf numFmtId="3" fontId="20" fillId="0" borderId="87" xfId="12" applyNumberFormat="1" applyFont="1" applyBorder="1" applyAlignment="1">
      <alignment horizontal="right" wrapText="1"/>
    </xf>
    <xf numFmtId="3" fontId="16" fillId="0" borderId="87" xfId="12" applyNumberFormat="1" applyFont="1" applyBorder="1" applyAlignment="1">
      <alignment horizontal="right" wrapText="1"/>
    </xf>
    <xf numFmtId="3" fontId="20" fillId="0" borderId="88" xfId="12" applyNumberFormat="1" applyFont="1" applyBorder="1" applyAlignment="1">
      <alignment horizontal="right" wrapText="1"/>
    </xf>
    <xf numFmtId="0" fontId="8" fillId="0" borderId="90" xfId="11" applyFont="1" applyBorder="1" applyAlignment="1">
      <alignment horizontal="left" vertical="center" wrapText="1"/>
    </xf>
    <xf numFmtId="0" fontId="8" fillId="0" borderId="91" xfId="11" applyFont="1" applyBorder="1" applyAlignment="1">
      <alignment horizontal="left" vertical="center" wrapText="1"/>
    </xf>
    <xf numFmtId="3" fontId="16" fillId="0" borderId="92" xfId="12" applyNumberFormat="1" applyFont="1" applyBorder="1" applyAlignment="1">
      <alignment horizontal="right" wrapText="1"/>
    </xf>
    <xf numFmtId="3" fontId="20" fillId="0" borderId="90" xfId="12" applyNumberFormat="1" applyFont="1" applyBorder="1" applyAlignment="1">
      <alignment horizontal="right" wrapText="1"/>
    </xf>
    <xf numFmtId="3" fontId="16" fillId="0" borderId="90" xfId="12" applyNumberFormat="1" applyFont="1" applyBorder="1" applyAlignment="1">
      <alignment horizontal="right" wrapText="1"/>
    </xf>
    <xf numFmtId="3" fontId="20" fillId="0" borderId="91" xfId="12" applyNumberFormat="1" applyFont="1" applyBorder="1" applyAlignment="1">
      <alignment horizontal="right" wrapText="1"/>
    </xf>
    <xf numFmtId="3" fontId="16" fillId="0" borderId="84" xfId="12" applyNumberFormat="1" applyFont="1" applyBorder="1" applyAlignment="1" applyProtection="1">
      <alignment horizontal="right" wrapText="1"/>
      <protection locked="0"/>
    </xf>
    <xf numFmtId="3" fontId="16" fillId="0" borderId="89" xfId="12" applyNumberFormat="1" applyFont="1" applyBorder="1" applyAlignment="1" applyProtection="1">
      <alignment horizontal="right" wrapText="1"/>
      <protection locked="0"/>
    </xf>
    <xf numFmtId="3" fontId="16" fillId="0" borderId="82" xfId="12" applyNumberFormat="1" applyFont="1" applyBorder="1" applyAlignment="1" applyProtection="1">
      <alignment horizontal="right" wrapText="1"/>
      <protection locked="0"/>
    </xf>
    <xf numFmtId="3" fontId="16" fillId="0" borderId="87" xfId="12" applyNumberFormat="1" applyFont="1" applyBorder="1" applyAlignment="1" applyProtection="1">
      <alignment horizontal="right" wrapText="1"/>
      <protection locked="0"/>
    </xf>
    <xf numFmtId="3" fontId="20" fillId="0" borderId="82" xfId="12" applyNumberFormat="1" applyFont="1" applyBorder="1" applyAlignment="1" applyProtection="1">
      <alignment horizontal="right" wrapText="1"/>
      <protection locked="0"/>
    </xf>
    <xf numFmtId="3" fontId="20" fillId="0" borderId="83" xfId="12" applyNumberFormat="1" applyFont="1" applyBorder="1" applyAlignment="1" applyProtection="1">
      <alignment horizontal="right" wrapText="1"/>
      <protection locked="0"/>
    </xf>
    <xf numFmtId="3" fontId="20" fillId="0" borderId="87" xfId="12" applyNumberFormat="1" applyFont="1" applyBorder="1" applyAlignment="1" applyProtection="1">
      <alignment horizontal="right" wrapText="1"/>
      <protection locked="0"/>
    </xf>
    <xf numFmtId="3" fontId="20" fillId="0" borderId="88" xfId="12" applyNumberFormat="1" applyFont="1" applyBorder="1" applyAlignment="1" applyProtection="1">
      <alignment horizontal="right" wrapText="1"/>
      <protection locked="0"/>
    </xf>
    <xf numFmtId="3" fontId="16" fillId="0" borderId="92" xfId="12" applyNumberFormat="1" applyFont="1" applyBorder="1" applyAlignment="1" applyProtection="1">
      <alignment horizontal="right" wrapText="1"/>
      <protection locked="0"/>
    </xf>
    <xf numFmtId="3" fontId="20" fillId="0" borderId="90" xfId="12" applyNumberFormat="1" applyFont="1" applyBorder="1" applyAlignment="1" applyProtection="1">
      <alignment horizontal="right" wrapText="1"/>
      <protection locked="0"/>
    </xf>
    <xf numFmtId="3" fontId="16" fillId="0" borderId="90" xfId="12" applyNumberFormat="1" applyFont="1" applyBorder="1" applyAlignment="1" applyProtection="1">
      <alignment horizontal="right" wrapText="1"/>
      <protection locked="0"/>
    </xf>
    <xf numFmtId="3" fontId="20" fillId="0" borderId="91" xfId="12" applyNumberFormat="1" applyFont="1" applyBorder="1" applyAlignment="1" applyProtection="1">
      <alignment horizontal="right" wrapText="1"/>
      <protection locked="0"/>
    </xf>
    <xf numFmtId="3" fontId="20" fillId="0" borderId="84" xfId="12" applyNumberFormat="1" applyFont="1" applyBorder="1" applyAlignment="1" applyProtection="1">
      <alignment horizontal="right" wrapText="1"/>
      <protection locked="0"/>
    </xf>
    <xf numFmtId="3" fontId="20" fillId="0" borderId="89" xfId="12" applyNumberFormat="1" applyFont="1" applyBorder="1" applyAlignment="1" applyProtection="1">
      <alignment horizontal="right" wrapText="1"/>
      <protection locked="0"/>
    </xf>
    <xf numFmtId="3" fontId="20" fillId="0" borderId="92" xfId="12" applyNumberFormat="1" applyFont="1" applyBorder="1" applyAlignment="1" applyProtection="1">
      <alignment horizontal="right" wrapText="1"/>
      <protection locked="0"/>
    </xf>
    <xf numFmtId="0" fontId="11" fillId="0" borderId="65" xfId="11" applyFont="1" applyBorder="1" applyAlignment="1">
      <alignment horizontal="left" vertical="center" wrapText="1"/>
    </xf>
    <xf numFmtId="3" fontId="16" fillId="0" borderId="84" xfId="12" applyNumberFormat="1" applyFont="1" applyBorder="1" applyAlignment="1" applyProtection="1">
      <alignment horizontal="right"/>
      <protection locked="0"/>
    </xf>
    <xf numFmtId="3" fontId="16" fillId="0" borderId="89" xfId="12" applyNumberFormat="1" applyFont="1" applyBorder="1" applyAlignment="1" applyProtection="1">
      <alignment horizontal="right"/>
      <protection locked="0"/>
    </xf>
    <xf numFmtId="3" fontId="16" fillId="0" borderId="82" xfId="12" applyNumberFormat="1" applyFont="1" applyBorder="1" applyAlignment="1" applyProtection="1">
      <alignment horizontal="right"/>
      <protection locked="0"/>
    </xf>
    <xf numFmtId="3" fontId="16" fillId="0" borderId="87" xfId="12" applyNumberFormat="1" applyFont="1" applyBorder="1" applyAlignment="1" applyProtection="1">
      <alignment horizontal="right"/>
      <protection locked="0"/>
    </xf>
    <xf numFmtId="3" fontId="20" fillId="0" borderId="82" xfId="12" applyNumberFormat="1" applyFont="1" applyBorder="1" applyAlignment="1" applyProtection="1">
      <alignment horizontal="right"/>
      <protection locked="0"/>
    </xf>
    <xf numFmtId="3" fontId="20" fillId="0" borderId="27" xfId="12" applyNumberFormat="1" applyFont="1" applyBorder="1" applyAlignment="1" applyProtection="1">
      <alignment horizontal="right"/>
      <protection locked="0"/>
    </xf>
    <xf numFmtId="3" fontId="20" fillId="0" borderId="83" xfId="12" applyNumberFormat="1" applyFont="1" applyBorder="1" applyAlignment="1" applyProtection="1">
      <alignment horizontal="right"/>
      <protection locked="0"/>
    </xf>
    <xf numFmtId="3" fontId="20" fillId="0" borderId="28" xfId="12" applyNumberFormat="1" applyFont="1" applyBorder="1" applyAlignment="1" applyProtection="1">
      <alignment horizontal="right"/>
      <protection locked="0"/>
    </xf>
    <xf numFmtId="3" fontId="20" fillId="0" borderId="87" xfId="12" applyNumberFormat="1" applyFont="1" applyBorder="1" applyAlignment="1" applyProtection="1">
      <alignment horizontal="right"/>
      <protection locked="0"/>
    </xf>
    <xf numFmtId="3" fontId="20" fillId="0" borderId="88" xfId="12" applyNumberFormat="1" applyFont="1" applyBorder="1" applyAlignment="1" applyProtection="1">
      <alignment horizontal="right"/>
      <protection locked="0"/>
    </xf>
    <xf numFmtId="3" fontId="16" fillId="0" borderId="92" xfId="12" applyNumberFormat="1" applyFont="1" applyBorder="1" applyAlignment="1" applyProtection="1">
      <alignment horizontal="right"/>
      <protection locked="0"/>
    </xf>
    <xf numFmtId="3" fontId="20" fillId="0" borderId="90" xfId="12" applyNumberFormat="1" applyFont="1" applyBorder="1" applyAlignment="1" applyProtection="1">
      <alignment horizontal="right"/>
      <protection locked="0"/>
    </xf>
    <xf numFmtId="3" fontId="16" fillId="0" borderId="90" xfId="12" applyNumberFormat="1" applyFont="1" applyBorder="1" applyAlignment="1" applyProtection="1">
      <alignment horizontal="right"/>
      <protection locked="0"/>
    </xf>
    <xf numFmtId="3" fontId="20" fillId="0" borderId="91" xfId="12" applyNumberFormat="1" applyFont="1" applyBorder="1" applyAlignment="1" applyProtection="1">
      <alignment horizontal="right"/>
      <protection locked="0"/>
    </xf>
    <xf numFmtId="0" fontId="8" fillId="0" borderId="67" xfId="11" applyFont="1" applyBorder="1" applyAlignment="1">
      <alignment horizontal="left" vertical="center" wrapText="1"/>
    </xf>
    <xf numFmtId="0" fontId="8" fillId="0" borderId="68" xfId="11" applyFont="1" applyBorder="1" applyAlignment="1">
      <alignment horizontal="left" vertical="center" wrapText="1"/>
    </xf>
    <xf numFmtId="0" fontId="8" fillId="0" borderId="33" xfId="11" applyFont="1" applyBorder="1" applyAlignment="1">
      <alignment horizontal="left" vertical="center" wrapText="1"/>
    </xf>
    <xf numFmtId="0" fontId="8" fillId="0" borderId="93" xfId="11" applyFont="1" applyBorder="1" applyAlignment="1">
      <alignment horizontal="left" vertical="center" wrapText="1"/>
    </xf>
    <xf numFmtId="0" fontId="8" fillId="0" borderId="29" xfId="11" applyFont="1" applyBorder="1" applyAlignment="1">
      <alignment horizontal="left" vertical="center" wrapText="1"/>
    </xf>
    <xf numFmtId="3" fontId="16" fillId="0" borderId="84" xfId="12" applyNumberFormat="1" applyFont="1" applyBorder="1" applyProtection="1">
      <protection locked="0"/>
    </xf>
    <xf numFmtId="3" fontId="16" fillId="0" borderId="89" xfId="12" applyNumberFormat="1" applyFont="1" applyBorder="1" applyProtection="1">
      <protection locked="0"/>
    </xf>
    <xf numFmtId="3" fontId="16" fillId="0" borderId="82" xfId="12" applyNumberFormat="1" applyFont="1" applyBorder="1" applyProtection="1">
      <protection locked="0"/>
    </xf>
    <xf numFmtId="3" fontId="16" fillId="0" borderId="87" xfId="12" applyNumberFormat="1" applyFont="1" applyBorder="1" applyProtection="1">
      <protection locked="0"/>
    </xf>
    <xf numFmtId="3" fontId="20" fillId="0" borderId="82" xfId="12" applyNumberFormat="1" applyFont="1" applyBorder="1" applyProtection="1">
      <protection locked="0"/>
    </xf>
    <xf numFmtId="3" fontId="20" fillId="0" borderId="83" xfId="12" applyNumberFormat="1" applyFont="1" applyBorder="1" applyProtection="1">
      <protection locked="0"/>
    </xf>
    <xf numFmtId="3" fontId="20" fillId="0" borderId="87" xfId="12" applyNumberFormat="1" applyFont="1" applyBorder="1" applyProtection="1">
      <protection locked="0"/>
    </xf>
    <xf numFmtId="3" fontId="20" fillId="0" borderId="88" xfId="12" applyNumberFormat="1" applyFont="1" applyBorder="1" applyProtection="1">
      <protection locked="0"/>
    </xf>
    <xf numFmtId="3" fontId="16" fillId="0" borderId="92" xfId="12" applyNumberFormat="1" applyFont="1" applyBorder="1" applyProtection="1">
      <protection locked="0"/>
    </xf>
    <xf numFmtId="3" fontId="20" fillId="0" borderId="90" xfId="12" applyNumberFormat="1" applyFont="1" applyBorder="1" applyProtection="1">
      <protection locked="0"/>
    </xf>
    <xf numFmtId="3" fontId="16" fillId="0" borderId="90" xfId="12" applyNumberFormat="1" applyFont="1" applyBorder="1" applyProtection="1">
      <protection locked="0"/>
    </xf>
    <xf numFmtId="3" fontId="20" fillId="0" borderId="91" xfId="12" applyNumberFormat="1" applyFont="1" applyBorder="1" applyProtection="1">
      <protection locked="0"/>
    </xf>
    <xf numFmtId="0" fontId="8" fillId="0" borderId="76" xfId="11" applyFont="1" applyBorder="1" applyAlignment="1">
      <alignment horizontal="left" vertical="center" wrapText="1"/>
    </xf>
    <xf numFmtId="3" fontId="6" fillId="0" borderId="84" xfId="12" applyNumberFormat="1" applyFont="1" applyBorder="1" applyProtection="1">
      <protection locked="0"/>
    </xf>
    <xf numFmtId="3" fontId="6" fillId="0" borderId="89" xfId="12" applyNumberFormat="1" applyFont="1" applyBorder="1" applyProtection="1">
      <protection locked="0"/>
    </xf>
    <xf numFmtId="3" fontId="6" fillId="0" borderId="82" xfId="12" applyNumberFormat="1" applyFont="1" applyBorder="1" applyProtection="1">
      <protection locked="0"/>
    </xf>
    <xf numFmtId="3" fontId="6" fillId="0" borderId="87" xfId="12" applyNumberFormat="1" applyFont="1" applyBorder="1" applyProtection="1">
      <protection locked="0"/>
    </xf>
    <xf numFmtId="3" fontId="15" fillId="0" borderId="82" xfId="12" applyNumberFormat="1" applyFont="1" applyBorder="1" applyProtection="1">
      <protection locked="0"/>
    </xf>
    <xf numFmtId="3" fontId="15" fillId="0" borderId="83" xfId="12" applyNumberFormat="1" applyFont="1" applyBorder="1" applyProtection="1">
      <protection locked="0"/>
    </xf>
    <xf numFmtId="3" fontId="15" fillId="0" borderId="87" xfId="12" applyNumberFormat="1" applyFont="1" applyBorder="1" applyProtection="1">
      <protection locked="0"/>
    </xf>
    <xf numFmtId="3" fontId="15" fillId="0" borderId="88" xfId="12" applyNumberFormat="1" applyFont="1" applyBorder="1" applyProtection="1">
      <protection locked="0"/>
    </xf>
    <xf numFmtId="3" fontId="6" fillId="0" borderId="92" xfId="12" applyNumberFormat="1" applyFont="1" applyBorder="1" applyProtection="1">
      <protection locked="0"/>
    </xf>
    <xf numFmtId="3" fontId="15" fillId="0" borderId="90" xfId="12" applyNumberFormat="1" applyFont="1" applyBorder="1" applyProtection="1">
      <protection locked="0"/>
    </xf>
    <xf numFmtId="3" fontId="6" fillId="0" borderId="90" xfId="12" applyNumberFormat="1" applyFont="1" applyBorder="1" applyProtection="1">
      <protection locked="0"/>
    </xf>
    <xf numFmtId="3" fontId="15" fillId="0" borderId="91" xfId="12" applyNumberFormat="1" applyFont="1" applyBorder="1" applyProtection="1">
      <protection locked="0"/>
    </xf>
    <xf numFmtId="0" fontId="12" fillId="0" borderId="80" xfId="12" applyFont="1" applyBorder="1" applyAlignment="1">
      <alignment horizontal="center" vertical="center" wrapText="1"/>
    </xf>
    <xf numFmtId="0" fontId="12" fillId="0" borderId="81" xfId="12" applyFont="1" applyBorder="1" applyAlignment="1">
      <alignment horizontal="center" vertical="center" wrapText="1"/>
    </xf>
    <xf numFmtId="0" fontId="10" fillId="0" borderId="71" xfId="12" applyFont="1" applyBorder="1" applyAlignment="1">
      <alignment horizontal="center" vertical="center" wrapText="1"/>
    </xf>
    <xf numFmtId="0" fontId="0" fillId="0" borderId="20" xfId="12" applyFont="1" applyBorder="1" applyAlignment="1">
      <alignment vertical="center"/>
    </xf>
    <xf numFmtId="0" fontId="0" fillId="0" borderId="21" xfId="12" applyFont="1" applyBorder="1" applyAlignment="1">
      <alignment vertical="center"/>
    </xf>
    <xf numFmtId="0" fontId="5" fillId="0" borderId="0" xfId="12" applyFont="1" applyAlignment="1">
      <alignment horizontal="left" vertical="center" wrapText="1"/>
    </xf>
    <xf numFmtId="0" fontId="10" fillId="0" borderId="69" xfId="12" applyFont="1" applyBorder="1" applyAlignment="1">
      <alignment horizontal="center" vertical="center" wrapText="1"/>
    </xf>
    <xf numFmtId="0" fontId="10" fillId="0" borderId="70" xfId="12" applyFont="1" applyBorder="1" applyAlignment="1">
      <alignment horizontal="center" vertical="center" wrapText="1"/>
    </xf>
    <xf numFmtId="0" fontId="10" fillId="0" borderId="71" xfId="12" applyFont="1" applyBorder="1" applyAlignment="1">
      <alignment horizontal="center" vertical="center"/>
    </xf>
    <xf numFmtId="0" fontId="10" fillId="0" borderId="20" xfId="12" applyFont="1" applyBorder="1" applyAlignment="1">
      <alignment horizontal="center" vertical="center"/>
    </xf>
    <xf numFmtId="0" fontId="10" fillId="0" borderId="21" xfId="12" applyFont="1" applyBorder="1" applyAlignment="1">
      <alignment horizontal="center" vertical="center"/>
    </xf>
    <xf numFmtId="0" fontId="10" fillId="0" borderId="10" xfId="12" applyFont="1" applyBorder="1" applyAlignment="1">
      <alignment horizontal="right" vertical="center" wrapText="1"/>
    </xf>
    <xf numFmtId="0" fontId="10" fillId="0" borderId="72" xfId="12" applyFont="1" applyBorder="1" applyAlignment="1">
      <alignment horizontal="right" vertical="center" wrapText="1"/>
    </xf>
    <xf numFmtId="0" fontId="10" fillId="0" borderId="73" xfId="12" applyFont="1" applyBorder="1" applyAlignment="1">
      <alignment horizontal="center" vertical="center"/>
    </xf>
    <xf numFmtId="0" fontId="10" fillId="0" borderId="10" xfId="12" applyFont="1" applyBorder="1" applyAlignment="1">
      <alignment horizontal="center" vertical="center"/>
    </xf>
    <xf numFmtId="0" fontId="12" fillId="0" borderId="0" xfId="12" applyFont="1" applyAlignment="1">
      <alignment horizontal="center" vertical="center" wrapText="1"/>
    </xf>
    <xf numFmtId="0" fontId="12" fillId="0" borderId="74" xfId="12" applyFont="1" applyBorder="1" applyAlignment="1">
      <alignment horizontal="center" vertical="center" wrapText="1"/>
    </xf>
    <xf numFmtId="0" fontId="0" fillId="0" borderId="20" xfId="12" applyFont="1" applyBorder="1" applyAlignment="1">
      <alignment horizontal="center" vertical="center"/>
    </xf>
    <xf numFmtId="0" fontId="0" fillId="0" borderId="21" xfId="12" applyFont="1" applyBorder="1" applyAlignment="1">
      <alignment horizontal="center" vertical="center"/>
    </xf>
  </cellXfs>
  <cellStyles count="13">
    <cellStyle name="Comma" xfId="4" xr:uid="{00000000-0005-0000-0000-000004000000}"/>
    <cellStyle name="Comma [0]" xfId="5" xr:uid="{00000000-0005-0000-0000-000005000000}"/>
    <cellStyle name="Currency" xfId="2" xr:uid="{00000000-0005-0000-0000-000002000000}"/>
    <cellStyle name="Currency [0]" xfId="3" xr:uid="{00000000-0005-0000-0000-000003000000}"/>
    <cellStyle name="Migliaia" xfId="7" xr:uid="{00000000-0005-0000-0000-000007000000}"/>
    <cellStyle name="Normal" xfId="12" xr:uid="{00000000-0005-0000-0000-000000000000}"/>
    <cellStyle name="Normale" xfId="0" builtinId="0"/>
    <cellStyle name="Normale 2" xfId="6" xr:uid="{00000000-0005-0000-0000-000006000000}"/>
    <cellStyle name="Normale 2 2" xfId="9" xr:uid="{00000000-0005-0000-0000-000009000000}"/>
    <cellStyle name="Normale 3" xfId="8" xr:uid="{00000000-0005-0000-0000-000008000000}"/>
    <cellStyle name="Normale 3 2" xfId="10" xr:uid="{00000000-0005-0000-0000-00000A000000}"/>
    <cellStyle name="Normale 3 2 2" xfId="11" xr:uid="{00000000-0005-0000-0000-00000B000000}"/>
    <cellStyle name="Percent"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J111"/>
  <sheetViews>
    <sheetView showGridLines="0" tabSelected="1" topLeftCell="A82" zoomScale="85" zoomScaleNormal="85" workbookViewId="0"/>
  </sheetViews>
  <sheetFormatPr defaultColWidth="12.5703125" defaultRowHeight="15" customHeight="1" x14ac:dyDescent="0.25"/>
  <cols>
    <col min="1" max="1" width="15.7109375" style="20" customWidth="1"/>
    <col min="2" max="2" width="65.85546875" style="20" customWidth="1"/>
    <col min="3" max="3" width="20.85546875" style="21" customWidth="1"/>
    <col min="4" max="4" width="22" style="21" customWidth="1"/>
    <col min="5" max="5" width="20.140625" style="21" customWidth="1"/>
    <col min="6" max="6" width="21.85546875" style="21" customWidth="1"/>
    <col min="7" max="7" width="19.85546875" style="21" customWidth="1"/>
    <col min="8" max="8" width="23" style="21" customWidth="1"/>
    <col min="9" max="9" width="21.7109375" style="21" customWidth="1"/>
    <col min="10" max="10" width="23.5703125" style="21" customWidth="1"/>
    <col min="11" max="11" width="12.5703125" style="21" customWidth="1"/>
    <col min="12" max="16384" width="12.5703125" style="21"/>
  </cols>
  <sheetData>
    <row r="1" spans="1:10" ht="53.45" customHeight="1" x14ac:dyDescent="0.25">
      <c r="B1" s="9" t="s">
        <v>146</v>
      </c>
      <c r="C1" s="9"/>
      <c r="D1" s="9"/>
      <c r="E1" s="9"/>
      <c r="F1" s="9"/>
      <c r="G1" s="9"/>
      <c r="H1" s="9"/>
      <c r="I1" s="9"/>
      <c r="J1" s="9"/>
    </row>
    <row r="2" spans="1:10" ht="16.5" customHeight="1" x14ac:dyDescent="0.25">
      <c r="B2" s="9"/>
      <c r="C2" s="9"/>
      <c r="D2" s="9"/>
      <c r="E2" s="9"/>
      <c r="F2" s="9"/>
      <c r="G2" s="9"/>
      <c r="H2" s="9"/>
      <c r="I2" s="9"/>
      <c r="J2" s="9"/>
    </row>
    <row r="3" spans="1:10" s="37" customFormat="1" ht="39.950000000000003" customHeight="1" x14ac:dyDescent="0.2">
      <c r="A3" s="10" t="s">
        <v>145</v>
      </c>
      <c r="B3" s="10"/>
      <c r="C3" s="10"/>
      <c r="D3" s="10"/>
      <c r="E3" s="10"/>
      <c r="F3" s="10"/>
      <c r="G3" s="10"/>
      <c r="H3" s="10"/>
      <c r="I3" s="10"/>
      <c r="J3" s="10"/>
    </row>
    <row r="4" spans="1:10" s="37" customFormat="1" ht="30" customHeight="1" x14ac:dyDescent="0.2">
      <c r="A4" s="10" t="s">
        <v>150</v>
      </c>
      <c r="B4" s="10"/>
      <c r="C4" s="10"/>
      <c r="D4" s="10"/>
      <c r="E4" s="10"/>
      <c r="F4" s="10"/>
      <c r="G4" s="10"/>
      <c r="H4" s="10"/>
      <c r="I4" s="10"/>
      <c r="J4" s="10"/>
    </row>
    <row r="5" spans="1:10" s="37" customFormat="1" ht="15" customHeight="1" x14ac:dyDescent="0.2">
      <c r="A5" s="282" t="s">
        <v>164</v>
      </c>
      <c r="B5" s="282"/>
      <c r="C5" s="282"/>
      <c r="D5" s="282"/>
      <c r="E5" s="282"/>
      <c r="F5" s="282"/>
      <c r="G5" s="282"/>
      <c r="H5" s="282"/>
      <c r="I5" s="282"/>
      <c r="J5" s="282"/>
    </row>
    <row r="6" spans="1:10" s="37" customFormat="1" ht="15" customHeight="1" x14ac:dyDescent="0.2">
      <c r="A6" s="10" t="s">
        <v>165</v>
      </c>
      <c r="B6" s="10"/>
      <c r="C6" s="10"/>
      <c r="D6" s="10"/>
      <c r="E6" s="10"/>
      <c r="F6" s="10"/>
      <c r="G6" s="10"/>
      <c r="H6" s="10"/>
      <c r="I6" s="10"/>
      <c r="J6" s="10"/>
    </row>
    <row r="7" spans="1:10" s="37" customFormat="1" ht="65.099999999999994" customHeight="1" x14ac:dyDescent="0.2">
      <c r="A7" s="10" t="s">
        <v>153</v>
      </c>
      <c r="B7" s="10"/>
      <c r="C7" s="10"/>
      <c r="D7" s="10"/>
      <c r="E7" s="10"/>
      <c r="F7" s="10"/>
      <c r="G7" s="10"/>
      <c r="H7" s="10"/>
      <c r="I7" s="10"/>
      <c r="J7" s="10"/>
    </row>
    <row r="8" spans="1:10" s="37" customFormat="1" ht="15" customHeight="1" x14ac:dyDescent="0.2">
      <c r="A8" s="10" t="s">
        <v>152</v>
      </c>
      <c r="B8" s="10"/>
      <c r="C8" s="10"/>
      <c r="D8" s="10"/>
      <c r="E8" s="10"/>
      <c r="F8" s="10"/>
      <c r="G8" s="10"/>
      <c r="H8" s="10"/>
      <c r="I8" s="10"/>
      <c r="J8" s="10"/>
    </row>
    <row r="9" spans="1:10" s="37" customFormat="1" ht="15" customHeight="1" x14ac:dyDescent="0.2">
      <c r="A9" s="282" t="s">
        <v>166</v>
      </c>
      <c r="B9" s="282"/>
      <c r="C9" s="282"/>
      <c r="D9" s="282"/>
      <c r="E9" s="282"/>
      <c r="F9" s="282"/>
      <c r="G9" s="282"/>
      <c r="H9" s="282"/>
      <c r="I9" s="282"/>
      <c r="J9" s="282"/>
    </row>
    <row r="10" spans="1:10" s="24" customFormat="1" ht="18.75" customHeight="1" x14ac:dyDescent="0.25">
      <c r="A10" s="22"/>
      <c r="B10" s="23"/>
      <c r="C10" s="23"/>
      <c r="D10" s="23"/>
      <c r="E10" s="23"/>
      <c r="F10" s="23"/>
      <c r="G10" s="23"/>
      <c r="H10" s="23"/>
      <c r="I10" s="23"/>
      <c r="J10" s="23"/>
    </row>
    <row r="11" spans="1:10" ht="15.6" customHeight="1" x14ac:dyDescent="0.25">
      <c r="A11" s="279" t="s">
        <v>130</v>
      </c>
      <c r="B11" s="290" t="s">
        <v>131</v>
      </c>
      <c r="C11" s="13" t="s">
        <v>3</v>
      </c>
      <c r="D11" s="12"/>
      <c r="E11" s="12"/>
      <c r="F11" s="12"/>
      <c r="G11" s="12"/>
      <c r="H11" s="12"/>
      <c r="I11" s="12"/>
      <c r="J11" s="11"/>
    </row>
    <row r="12" spans="1:10" ht="33" customHeight="1" x14ac:dyDescent="0.25">
      <c r="A12" s="280"/>
      <c r="B12" s="286"/>
      <c r="C12" s="292" t="s">
        <v>177</v>
      </c>
      <c r="D12" s="293"/>
      <c r="E12" s="8" t="s">
        <v>178</v>
      </c>
      <c r="F12" s="7"/>
      <c r="G12" s="6" t="s">
        <v>179</v>
      </c>
      <c r="H12" s="7"/>
      <c r="I12" s="6" t="s">
        <v>180</v>
      </c>
      <c r="J12" s="5"/>
    </row>
    <row r="13" spans="1:10" ht="37.5" customHeight="1" x14ac:dyDescent="0.25">
      <c r="A13" s="281"/>
      <c r="B13" s="291"/>
      <c r="C13" s="25" t="s">
        <v>143</v>
      </c>
      <c r="D13" s="26" t="s">
        <v>181</v>
      </c>
      <c r="E13" s="27" t="s">
        <v>143</v>
      </c>
      <c r="F13" s="28" t="s">
        <v>156</v>
      </c>
      <c r="G13" s="29" t="s">
        <v>143</v>
      </c>
      <c r="H13" s="28" t="s">
        <v>156</v>
      </c>
      <c r="I13" s="29" t="s">
        <v>143</v>
      </c>
      <c r="J13" s="30" t="s">
        <v>4</v>
      </c>
    </row>
    <row r="14" spans="1:10" s="34" customFormat="1" ht="19.5" customHeight="1" x14ac:dyDescent="0.2">
      <c r="A14" s="31"/>
      <c r="B14" s="32" t="s">
        <v>138</v>
      </c>
      <c r="C14" s="62">
        <v>379634.68</v>
      </c>
      <c r="D14" s="63">
        <v>1197228.6000000001</v>
      </c>
      <c r="E14" s="33"/>
      <c r="F14" s="33"/>
      <c r="G14" s="33"/>
      <c r="H14" s="33"/>
      <c r="I14" s="33"/>
      <c r="J14" s="33"/>
    </row>
    <row r="15" spans="1:10" s="37" customFormat="1" x14ac:dyDescent="0.2">
      <c r="A15" s="31"/>
      <c r="B15" s="35" t="s">
        <v>157</v>
      </c>
      <c r="C15" s="15"/>
      <c r="D15" s="63">
        <v>310451.56</v>
      </c>
      <c r="E15" s="36"/>
      <c r="F15" s="36"/>
      <c r="G15" s="36"/>
      <c r="H15" s="36"/>
      <c r="I15" s="36"/>
      <c r="J15" s="36"/>
    </row>
    <row r="16" spans="1:10" s="37" customFormat="1" x14ac:dyDescent="0.2">
      <c r="A16" s="31"/>
      <c r="B16" s="38"/>
      <c r="C16" s="39"/>
      <c r="D16" s="39"/>
      <c r="E16" s="40"/>
      <c r="F16" s="40"/>
      <c r="G16" s="40"/>
      <c r="H16" s="40"/>
      <c r="I16" s="40"/>
      <c r="J16" s="40"/>
    </row>
    <row r="17" spans="1:10" s="37" customFormat="1" x14ac:dyDescent="0.25">
      <c r="A17" s="41" t="s">
        <v>7</v>
      </c>
      <c r="B17" s="42" t="s">
        <v>6</v>
      </c>
      <c r="C17" s="64">
        <f t="shared" ref="C17:J17" si="0">+C18+C27+C28+C29</f>
        <v>200926.21000000002</v>
      </c>
      <c r="D17" s="65">
        <f t="shared" si="0"/>
        <v>94555.959999999992</v>
      </c>
      <c r="E17" s="65">
        <f t="shared" si="0"/>
        <v>457527.54</v>
      </c>
      <c r="F17" s="65">
        <f t="shared" si="0"/>
        <v>399488.03</v>
      </c>
      <c r="G17" s="65">
        <f t="shared" si="0"/>
        <v>659214.63</v>
      </c>
      <c r="H17" s="65">
        <f t="shared" si="0"/>
        <v>603928.93000000005</v>
      </c>
      <c r="I17" s="65">
        <f t="shared" si="0"/>
        <v>959780.84999999986</v>
      </c>
      <c r="J17" s="66">
        <f t="shared" si="0"/>
        <v>929957.80999999994</v>
      </c>
    </row>
    <row r="18" spans="1:10" x14ac:dyDescent="0.25">
      <c r="A18" s="43" t="s">
        <v>147</v>
      </c>
      <c r="B18" s="42" t="s">
        <v>148</v>
      </c>
      <c r="C18" s="67">
        <f t="shared" ref="C18:J18" si="1">SUM(C19:C26)</f>
        <v>200926.21000000002</v>
      </c>
      <c r="D18" s="68">
        <f t="shared" si="1"/>
        <v>94555.959999999992</v>
      </c>
      <c r="E18" s="69">
        <f t="shared" si="1"/>
        <v>457527.54</v>
      </c>
      <c r="F18" s="68">
        <f t="shared" si="1"/>
        <v>399488.03</v>
      </c>
      <c r="G18" s="69">
        <f t="shared" si="1"/>
        <v>659214.63</v>
      </c>
      <c r="H18" s="69">
        <f t="shared" si="1"/>
        <v>603928.93000000005</v>
      </c>
      <c r="I18" s="69">
        <f t="shared" si="1"/>
        <v>959780.84999999986</v>
      </c>
      <c r="J18" s="70">
        <f t="shared" si="1"/>
        <v>929957.80999999994</v>
      </c>
    </row>
    <row r="19" spans="1:10" x14ac:dyDescent="0.25">
      <c r="A19" s="43" t="s">
        <v>142</v>
      </c>
      <c r="B19" s="42" t="s">
        <v>154</v>
      </c>
      <c r="C19" s="71">
        <v>102733.17</v>
      </c>
      <c r="D19" s="72">
        <v>45262.58</v>
      </c>
      <c r="E19" s="73">
        <v>241576</v>
      </c>
      <c r="F19" s="73">
        <v>183756.18</v>
      </c>
      <c r="G19" s="73">
        <v>268702.27</v>
      </c>
      <c r="H19" s="73">
        <v>183756.18</v>
      </c>
      <c r="I19" s="72">
        <v>439672.13</v>
      </c>
      <c r="J19" s="74">
        <v>367512.35</v>
      </c>
    </row>
    <row r="20" spans="1:10" x14ac:dyDescent="0.25">
      <c r="A20" s="43" t="s">
        <v>141</v>
      </c>
      <c r="B20" s="42" t="s">
        <v>140</v>
      </c>
      <c r="C20" s="71">
        <v>24181.200000000001</v>
      </c>
      <c r="D20" s="72">
        <v>9838.86</v>
      </c>
      <c r="E20" s="73">
        <v>42892.47</v>
      </c>
      <c r="F20" s="73">
        <v>16483.939999999999</v>
      </c>
      <c r="G20" s="73">
        <v>50314.6</v>
      </c>
      <c r="H20" s="73">
        <v>35211.629999999997</v>
      </c>
      <c r="I20" s="72">
        <v>59817.760000000002</v>
      </c>
      <c r="J20" s="74">
        <v>45355.05</v>
      </c>
    </row>
    <row r="21" spans="1:10" x14ac:dyDescent="0.25">
      <c r="A21" s="43" t="s">
        <v>139</v>
      </c>
      <c r="B21" s="42" t="s">
        <v>183</v>
      </c>
      <c r="C21" s="71">
        <v>31081.31</v>
      </c>
      <c r="D21" s="72">
        <v>11758.52</v>
      </c>
      <c r="E21" s="73">
        <v>76595.539999999994</v>
      </c>
      <c r="F21" s="73">
        <v>60758.19</v>
      </c>
      <c r="G21" s="73">
        <v>131679.76999999999</v>
      </c>
      <c r="H21" s="73">
        <v>109829.92</v>
      </c>
      <c r="I21" s="72">
        <v>186127.35999999999</v>
      </c>
      <c r="J21" s="74">
        <v>159000</v>
      </c>
    </row>
    <row r="22" spans="1:10" x14ac:dyDescent="0.25">
      <c r="A22" s="43" t="s">
        <v>184</v>
      </c>
      <c r="B22" s="42" t="s">
        <v>185</v>
      </c>
      <c r="C22" s="71">
        <v>41360.32</v>
      </c>
      <c r="D22" s="72">
        <v>27012.57</v>
      </c>
      <c r="E22" s="73">
        <v>92404.09</v>
      </c>
      <c r="F22" s="73">
        <v>137621.97</v>
      </c>
      <c r="G22" s="73">
        <v>202048.24</v>
      </c>
      <c r="H22" s="73">
        <v>274101.82</v>
      </c>
      <c r="I22" s="72">
        <v>265190.43</v>
      </c>
      <c r="J22" s="74">
        <v>356992.87</v>
      </c>
    </row>
    <row r="23" spans="1:10" x14ac:dyDescent="0.25">
      <c r="A23" s="43" t="s">
        <v>186</v>
      </c>
      <c r="B23" s="42" t="s">
        <v>187</v>
      </c>
      <c r="C23" s="71">
        <v>311.95</v>
      </c>
      <c r="D23" s="72">
        <v>97.54</v>
      </c>
      <c r="E23" s="73">
        <v>713.13</v>
      </c>
      <c r="F23" s="73">
        <v>97.54</v>
      </c>
      <c r="G23" s="73">
        <v>1035.74</v>
      </c>
      <c r="H23" s="73">
        <v>97.54</v>
      </c>
      <c r="I23" s="72">
        <v>1500.47</v>
      </c>
      <c r="J23" s="74">
        <v>97.54</v>
      </c>
    </row>
    <row r="24" spans="1:10" x14ac:dyDescent="0.25">
      <c r="A24" s="43" t="s">
        <v>188</v>
      </c>
      <c r="B24" s="42" t="s">
        <v>189</v>
      </c>
      <c r="C24" s="71">
        <v>1258.26</v>
      </c>
      <c r="D24" s="72">
        <v>585.89</v>
      </c>
      <c r="E24" s="73">
        <v>3346.31</v>
      </c>
      <c r="F24" s="73">
        <v>770.21</v>
      </c>
      <c r="G24" s="73">
        <v>5434.01</v>
      </c>
      <c r="H24" s="73">
        <v>931.84</v>
      </c>
      <c r="I24" s="72">
        <v>7472.7</v>
      </c>
      <c r="J24" s="74">
        <v>1000</v>
      </c>
    </row>
    <row r="25" spans="1:10" x14ac:dyDescent="0.25">
      <c r="A25" s="43" t="s">
        <v>190</v>
      </c>
      <c r="B25" s="42" t="s">
        <v>191</v>
      </c>
      <c r="C25" s="71"/>
      <c r="D25" s="72"/>
      <c r="E25" s="73"/>
      <c r="F25" s="73"/>
      <c r="G25" s="73"/>
      <c r="H25" s="73"/>
      <c r="I25" s="72"/>
      <c r="J25" s="74"/>
    </row>
    <row r="26" spans="1:10" x14ac:dyDescent="0.25">
      <c r="A26" s="43"/>
      <c r="B26" s="42"/>
      <c r="C26" s="71"/>
      <c r="D26" s="73"/>
      <c r="E26" s="73"/>
      <c r="F26" s="73"/>
      <c r="G26" s="73"/>
      <c r="H26" s="73"/>
      <c r="I26" s="73"/>
      <c r="J26" s="74"/>
    </row>
    <row r="27" spans="1:10" x14ac:dyDescent="0.25">
      <c r="A27" s="43" t="s">
        <v>8</v>
      </c>
      <c r="B27" s="42" t="s">
        <v>158</v>
      </c>
      <c r="C27" s="71"/>
      <c r="D27" s="73"/>
      <c r="E27" s="73"/>
      <c r="F27" s="73"/>
      <c r="G27" s="73"/>
      <c r="H27" s="73"/>
      <c r="I27" s="73"/>
      <c r="J27" s="74"/>
    </row>
    <row r="28" spans="1:10" x14ac:dyDescent="0.25">
      <c r="A28" s="43" t="s">
        <v>9</v>
      </c>
      <c r="B28" s="42" t="s">
        <v>159</v>
      </c>
      <c r="C28" s="71"/>
      <c r="D28" s="73"/>
      <c r="E28" s="73"/>
      <c r="F28" s="73"/>
      <c r="G28" s="73"/>
      <c r="H28" s="73"/>
      <c r="I28" s="73"/>
      <c r="J28" s="74"/>
    </row>
    <row r="29" spans="1:10" x14ac:dyDescent="0.25">
      <c r="A29" s="43" t="s">
        <v>11</v>
      </c>
      <c r="B29" s="42" t="s">
        <v>10</v>
      </c>
      <c r="C29" s="71"/>
      <c r="D29" s="73"/>
      <c r="E29" s="73"/>
      <c r="F29" s="73"/>
      <c r="G29" s="73"/>
      <c r="H29" s="73"/>
      <c r="I29" s="73"/>
      <c r="J29" s="74"/>
    </row>
    <row r="30" spans="1:10" x14ac:dyDescent="0.25">
      <c r="A30" s="43" t="s">
        <v>13</v>
      </c>
      <c r="B30" s="44" t="s">
        <v>12</v>
      </c>
      <c r="C30" s="71"/>
      <c r="D30" s="73">
        <v>0</v>
      </c>
      <c r="E30" s="73">
        <v>82461.919999999998</v>
      </c>
      <c r="F30" s="73">
        <v>75330.399999999994</v>
      </c>
      <c r="G30" s="73">
        <v>82461.919999999998</v>
      </c>
      <c r="H30" s="73">
        <v>81121.05</v>
      </c>
      <c r="I30" s="73">
        <v>131111.41</v>
      </c>
      <c r="J30" s="74">
        <v>136000</v>
      </c>
    </row>
    <row r="31" spans="1:10" ht="30" x14ac:dyDescent="0.25">
      <c r="A31" s="45" t="s">
        <v>5</v>
      </c>
      <c r="B31" s="46" t="s">
        <v>136</v>
      </c>
      <c r="C31" s="75">
        <f t="shared" ref="C31:J31" si="2">+C17+C30</f>
        <v>200926.21000000002</v>
      </c>
      <c r="D31" s="76">
        <f t="shared" si="2"/>
        <v>94555.959999999992</v>
      </c>
      <c r="E31" s="76">
        <f t="shared" si="2"/>
        <v>539989.46</v>
      </c>
      <c r="F31" s="76">
        <f t="shared" si="2"/>
        <v>474818.43000000005</v>
      </c>
      <c r="G31" s="76">
        <f t="shared" si="2"/>
        <v>741676.55</v>
      </c>
      <c r="H31" s="76">
        <f t="shared" si="2"/>
        <v>685049.9800000001</v>
      </c>
      <c r="I31" s="76">
        <f t="shared" si="2"/>
        <v>1090892.2599999998</v>
      </c>
      <c r="J31" s="77">
        <f t="shared" si="2"/>
        <v>1065957.81</v>
      </c>
    </row>
    <row r="32" spans="1:10" s="47" customFormat="1" x14ac:dyDescent="0.25">
      <c r="A32" s="43" t="s">
        <v>17</v>
      </c>
      <c r="B32" s="42" t="s">
        <v>16</v>
      </c>
      <c r="C32" s="78">
        <v>62161.97</v>
      </c>
      <c r="D32" s="79">
        <v>382.59</v>
      </c>
      <c r="E32" s="79">
        <v>89036.96</v>
      </c>
      <c r="F32" s="80">
        <v>2050.59</v>
      </c>
      <c r="G32" s="80">
        <v>93595.58</v>
      </c>
      <c r="H32" s="80">
        <v>20886.990000000002</v>
      </c>
      <c r="I32" s="81">
        <v>99410.6</v>
      </c>
      <c r="J32" s="82">
        <v>49294.92</v>
      </c>
    </row>
    <row r="33" spans="1:10" x14ac:dyDescent="0.25">
      <c r="A33" s="43" t="s">
        <v>19</v>
      </c>
      <c r="B33" s="42" t="s">
        <v>18</v>
      </c>
      <c r="C33" s="78">
        <v>3803.95</v>
      </c>
      <c r="D33" s="79">
        <v>0</v>
      </c>
      <c r="E33" s="79">
        <v>11411.85</v>
      </c>
      <c r="F33" s="80">
        <v>0</v>
      </c>
      <c r="G33" s="80">
        <v>11411.85</v>
      </c>
      <c r="H33" s="80">
        <v>0</v>
      </c>
      <c r="I33" s="81">
        <v>11411.85</v>
      </c>
      <c r="J33" s="82">
        <v>0</v>
      </c>
    </row>
    <row r="34" spans="1:10" x14ac:dyDescent="0.25">
      <c r="A34" s="43"/>
      <c r="B34" s="42" t="s">
        <v>120</v>
      </c>
      <c r="C34" s="78">
        <v>14867.16</v>
      </c>
      <c r="D34" s="79">
        <v>0</v>
      </c>
      <c r="E34" s="79">
        <v>14867.16</v>
      </c>
      <c r="F34" s="80">
        <v>21852.55</v>
      </c>
      <c r="G34" s="80">
        <v>14867.16</v>
      </c>
      <c r="H34" s="80">
        <v>32663</v>
      </c>
      <c r="I34" s="81">
        <v>23724.26</v>
      </c>
      <c r="J34" s="82">
        <v>60392.85</v>
      </c>
    </row>
    <row r="35" spans="1:10" x14ac:dyDescent="0.25">
      <c r="A35" s="45" t="s">
        <v>15</v>
      </c>
      <c r="B35" s="48" t="s">
        <v>135</v>
      </c>
      <c r="C35" s="75">
        <f t="shared" ref="C35:J35" si="3">+C34+C33+C32</f>
        <v>80833.08</v>
      </c>
      <c r="D35" s="76">
        <f t="shared" si="3"/>
        <v>382.59</v>
      </c>
      <c r="E35" s="76">
        <f t="shared" si="3"/>
        <v>115315.97</v>
      </c>
      <c r="F35" s="76">
        <f t="shared" si="3"/>
        <v>23903.14</v>
      </c>
      <c r="G35" s="76">
        <f t="shared" si="3"/>
        <v>119874.59</v>
      </c>
      <c r="H35" s="76">
        <f t="shared" si="3"/>
        <v>53549.990000000005</v>
      </c>
      <c r="I35" s="76">
        <f t="shared" si="3"/>
        <v>134546.71000000002</v>
      </c>
      <c r="J35" s="77">
        <f t="shared" si="3"/>
        <v>109687.76999999999</v>
      </c>
    </row>
    <row r="36" spans="1:10" x14ac:dyDescent="0.25">
      <c r="A36" s="43" t="s">
        <v>22</v>
      </c>
      <c r="B36" s="49" t="s">
        <v>21</v>
      </c>
      <c r="C36" s="78">
        <v>30478.46</v>
      </c>
      <c r="D36" s="79">
        <v>17071.939999999999</v>
      </c>
      <c r="E36" s="79">
        <v>45714.77</v>
      </c>
      <c r="F36" s="80">
        <v>30631.22</v>
      </c>
      <c r="G36" s="80">
        <v>61816.06</v>
      </c>
      <c r="H36" s="80">
        <v>47479.3</v>
      </c>
      <c r="I36" s="81">
        <v>67605.039999999994</v>
      </c>
      <c r="J36" s="82">
        <v>63062.18</v>
      </c>
    </row>
    <row r="37" spans="1:10" ht="30" x14ac:dyDescent="0.25">
      <c r="A37" s="43" t="s">
        <v>24</v>
      </c>
      <c r="B37" s="49" t="s">
        <v>23</v>
      </c>
      <c r="C37" s="78">
        <v>3064</v>
      </c>
      <c r="D37" s="79">
        <v>2558</v>
      </c>
      <c r="E37" s="79">
        <v>8160</v>
      </c>
      <c r="F37" s="80">
        <v>3798.94</v>
      </c>
      <c r="G37" s="80">
        <v>10192</v>
      </c>
      <c r="H37" s="80">
        <v>4371.16</v>
      </c>
      <c r="I37" s="81">
        <v>17256</v>
      </c>
      <c r="J37" s="82">
        <v>5500</v>
      </c>
    </row>
    <row r="38" spans="1:10" x14ac:dyDescent="0.25">
      <c r="A38" s="43" t="s">
        <v>26</v>
      </c>
      <c r="B38" s="42" t="s">
        <v>25</v>
      </c>
      <c r="C38" s="78">
        <v>0.21</v>
      </c>
      <c r="D38" s="79">
        <v>48.74</v>
      </c>
      <c r="E38" s="79">
        <v>0.21</v>
      </c>
      <c r="F38" s="80">
        <v>52.1</v>
      </c>
      <c r="G38" s="80">
        <v>0.21</v>
      </c>
      <c r="H38" s="80">
        <v>55.46</v>
      </c>
      <c r="I38" s="81">
        <v>196.67</v>
      </c>
      <c r="J38" s="82">
        <v>110.6</v>
      </c>
    </row>
    <row r="39" spans="1:10" x14ac:dyDescent="0.25">
      <c r="A39" s="43" t="s">
        <v>28</v>
      </c>
      <c r="B39" s="42" t="s">
        <v>27</v>
      </c>
      <c r="C39" s="83"/>
      <c r="D39" s="84">
        <v>0</v>
      </c>
      <c r="E39" s="84"/>
      <c r="F39" s="85">
        <v>6.67</v>
      </c>
      <c r="G39" s="85"/>
      <c r="H39" s="85">
        <v>13.34</v>
      </c>
      <c r="I39" s="86"/>
      <c r="J39" s="87">
        <v>20</v>
      </c>
    </row>
    <row r="40" spans="1:10" x14ac:dyDescent="0.25">
      <c r="A40" s="43" t="s">
        <v>30</v>
      </c>
      <c r="B40" s="42" t="s">
        <v>29</v>
      </c>
      <c r="C40" s="83">
        <v>19923.240000000002</v>
      </c>
      <c r="D40" s="84">
        <v>36767.730000000003</v>
      </c>
      <c r="E40" s="84">
        <v>35257.94</v>
      </c>
      <c r="F40" s="85">
        <v>60123.13</v>
      </c>
      <c r="G40" s="85">
        <v>50419.34</v>
      </c>
      <c r="H40" s="85">
        <v>92931.5</v>
      </c>
      <c r="I40" s="86">
        <v>62078.38</v>
      </c>
      <c r="J40" s="87">
        <v>146909.66</v>
      </c>
    </row>
    <row r="41" spans="1:10" x14ac:dyDescent="0.25">
      <c r="A41" s="45" t="s">
        <v>20</v>
      </c>
      <c r="B41" s="48" t="s">
        <v>119</v>
      </c>
      <c r="C41" s="75">
        <f t="shared" ref="C41:J41" si="4">+C40+C39+C38+C37+C36</f>
        <v>53465.91</v>
      </c>
      <c r="D41" s="76">
        <f t="shared" si="4"/>
        <v>56446.41</v>
      </c>
      <c r="E41" s="76">
        <f t="shared" si="4"/>
        <v>89132.92</v>
      </c>
      <c r="F41" s="76">
        <f t="shared" si="4"/>
        <v>94612.06</v>
      </c>
      <c r="G41" s="76">
        <f t="shared" si="4"/>
        <v>122427.60999999999</v>
      </c>
      <c r="H41" s="76">
        <f t="shared" si="4"/>
        <v>144850.76</v>
      </c>
      <c r="I41" s="76">
        <f t="shared" si="4"/>
        <v>147136.08999999997</v>
      </c>
      <c r="J41" s="77">
        <f t="shared" si="4"/>
        <v>215602.44</v>
      </c>
    </row>
    <row r="42" spans="1:10" x14ac:dyDescent="0.25">
      <c r="A42" s="43" t="s">
        <v>33</v>
      </c>
      <c r="B42" s="42" t="s">
        <v>32</v>
      </c>
      <c r="C42" s="83"/>
      <c r="D42" s="84"/>
      <c r="E42" s="84"/>
      <c r="F42" s="85"/>
      <c r="G42" s="85"/>
      <c r="H42" s="85"/>
      <c r="I42" s="86"/>
      <c r="J42" s="87"/>
    </row>
    <row r="43" spans="1:10" x14ac:dyDescent="0.25">
      <c r="A43" s="43" t="s">
        <v>34</v>
      </c>
      <c r="B43" s="42" t="s">
        <v>0</v>
      </c>
      <c r="C43" s="83"/>
      <c r="D43" s="84">
        <v>0</v>
      </c>
      <c r="E43" s="84">
        <v>683712.2</v>
      </c>
      <c r="F43" s="85">
        <v>4326.3999999999996</v>
      </c>
      <c r="G43" s="85">
        <v>760395.8</v>
      </c>
      <c r="H43" s="85">
        <v>10215.219999999999</v>
      </c>
      <c r="I43" s="86">
        <v>1237987</v>
      </c>
      <c r="J43" s="87">
        <v>522953.16</v>
      </c>
    </row>
    <row r="44" spans="1:10" x14ac:dyDescent="0.25">
      <c r="A44" s="43" t="s">
        <v>35</v>
      </c>
      <c r="B44" s="42" t="s">
        <v>1</v>
      </c>
      <c r="C44" s="83"/>
      <c r="D44" s="84">
        <v>0</v>
      </c>
      <c r="E44" s="84"/>
      <c r="F44" s="85">
        <v>0</v>
      </c>
      <c r="G44" s="85"/>
      <c r="H44" s="85">
        <v>0</v>
      </c>
      <c r="I44" s="86"/>
      <c r="J44" s="87">
        <v>150566.94</v>
      </c>
    </row>
    <row r="45" spans="1:10" x14ac:dyDescent="0.25">
      <c r="A45" s="43" t="s">
        <v>37</v>
      </c>
      <c r="B45" s="42" t="s">
        <v>36</v>
      </c>
      <c r="C45" s="78"/>
      <c r="D45" s="79">
        <v>0</v>
      </c>
      <c r="E45" s="79"/>
      <c r="F45" s="80">
        <v>0</v>
      </c>
      <c r="G45" s="80"/>
      <c r="H45" s="80">
        <v>5000</v>
      </c>
      <c r="I45" s="81"/>
      <c r="J45" s="82">
        <v>5000</v>
      </c>
    </row>
    <row r="46" spans="1:10" x14ac:dyDescent="0.25">
      <c r="A46" s="43" t="s">
        <v>38</v>
      </c>
      <c r="B46" s="42" t="s">
        <v>2</v>
      </c>
      <c r="C46" s="78">
        <v>793.35</v>
      </c>
      <c r="D46" s="79">
        <v>4128</v>
      </c>
      <c r="E46" s="79">
        <v>21678.07</v>
      </c>
      <c r="F46" s="80">
        <v>4128</v>
      </c>
      <c r="G46" s="80">
        <v>22134.83</v>
      </c>
      <c r="H46" s="80">
        <v>4128</v>
      </c>
      <c r="I46" s="81">
        <v>76941.460000000006</v>
      </c>
      <c r="J46" s="82">
        <v>17369.91</v>
      </c>
    </row>
    <row r="47" spans="1:10" x14ac:dyDescent="0.25">
      <c r="A47" s="45" t="s">
        <v>31</v>
      </c>
      <c r="B47" s="48" t="s">
        <v>118</v>
      </c>
      <c r="C47" s="75">
        <f t="shared" ref="C47:J47" si="5">+C46+C45+C44+C43+C42</f>
        <v>793.35</v>
      </c>
      <c r="D47" s="76">
        <f t="shared" si="5"/>
        <v>4128</v>
      </c>
      <c r="E47" s="76">
        <f t="shared" si="5"/>
        <v>705390.2699999999</v>
      </c>
      <c r="F47" s="76">
        <f t="shared" si="5"/>
        <v>8454.4</v>
      </c>
      <c r="G47" s="76">
        <f t="shared" si="5"/>
        <v>782530.63</v>
      </c>
      <c r="H47" s="76">
        <f t="shared" si="5"/>
        <v>19343.22</v>
      </c>
      <c r="I47" s="76">
        <f t="shared" si="5"/>
        <v>1314928.46</v>
      </c>
      <c r="J47" s="77">
        <f t="shared" si="5"/>
        <v>695890.01</v>
      </c>
    </row>
    <row r="48" spans="1:10" x14ac:dyDescent="0.25">
      <c r="A48" s="43" t="s">
        <v>41</v>
      </c>
      <c r="B48" s="42" t="s">
        <v>40</v>
      </c>
      <c r="C48" s="83"/>
      <c r="D48" s="84"/>
      <c r="E48" s="84"/>
      <c r="F48" s="85"/>
      <c r="G48" s="85"/>
      <c r="H48" s="85"/>
      <c r="I48" s="86"/>
      <c r="J48" s="87"/>
    </row>
    <row r="49" spans="1:10" x14ac:dyDescent="0.25">
      <c r="A49" s="43" t="s">
        <v>43</v>
      </c>
      <c r="B49" s="42" t="s">
        <v>42</v>
      </c>
      <c r="C49" s="83"/>
      <c r="D49" s="84"/>
      <c r="E49" s="84"/>
      <c r="F49" s="85"/>
      <c r="G49" s="85"/>
      <c r="H49" s="85"/>
      <c r="I49" s="86"/>
      <c r="J49" s="87"/>
    </row>
    <row r="50" spans="1:10" x14ac:dyDescent="0.25">
      <c r="A50" s="43" t="s">
        <v>45</v>
      </c>
      <c r="B50" s="42" t="s">
        <v>44</v>
      </c>
      <c r="C50" s="83"/>
      <c r="D50" s="84"/>
      <c r="E50" s="84"/>
      <c r="F50" s="85"/>
      <c r="G50" s="85"/>
      <c r="H50" s="85"/>
      <c r="I50" s="86"/>
      <c r="J50" s="87"/>
    </row>
    <row r="51" spans="1:10" x14ac:dyDescent="0.25">
      <c r="A51" s="43" t="s">
        <v>47</v>
      </c>
      <c r="B51" s="42" t="s">
        <v>46</v>
      </c>
      <c r="C51" s="88"/>
      <c r="D51" s="89"/>
      <c r="E51" s="89"/>
      <c r="F51" s="90"/>
      <c r="G51" s="90"/>
      <c r="H51" s="90"/>
      <c r="I51" s="91"/>
      <c r="J51" s="92"/>
    </row>
    <row r="52" spans="1:10" x14ac:dyDescent="0.25">
      <c r="A52" s="45" t="s">
        <v>39</v>
      </c>
      <c r="B52" s="46" t="s">
        <v>117</v>
      </c>
      <c r="C52" s="75">
        <f t="shared" ref="C52:J52" si="6">+C51+C50+C49+C48</f>
        <v>0</v>
      </c>
      <c r="D52" s="76">
        <f t="shared" si="6"/>
        <v>0</v>
      </c>
      <c r="E52" s="76">
        <f t="shared" si="6"/>
        <v>0</v>
      </c>
      <c r="F52" s="76">
        <f t="shared" si="6"/>
        <v>0</v>
      </c>
      <c r="G52" s="76">
        <f t="shared" si="6"/>
        <v>0</v>
      </c>
      <c r="H52" s="76">
        <f t="shared" si="6"/>
        <v>0</v>
      </c>
      <c r="I52" s="76">
        <f t="shared" si="6"/>
        <v>0</v>
      </c>
      <c r="J52" s="77">
        <f t="shared" si="6"/>
        <v>0</v>
      </c>
    </row>
    <row r="53" spans="1:10" x14ac:dyDescent="0.25">
      <c r="A53" s="43" t="s">
        <v>50</v>
      </c>
      <c r="B53" s="42" t="s">
        <v>49</v>
      </c>
      <c r="C53" s="88"/>
      <c r="D53" s="89"/>
      <c r="E53" s="89"/>
      <c r="F53" s="90"/>
      <c r="G53" s="90"/>
      <c r="H53" s="90"/>
      <c r="I53" s="91"/>
      <c r="J53" s="92"/>
    </row>
    <row r="54" spans="1:10" x14ac:dyDescent="0.25">
      <c r="A54" s="43" t="s">
        <v>52</v>
      </c>
      <c r="B54" s="42" t="s">
        <v>51</v>
      </c>
      <c r="C54" s="88"/>
      <c r="D54" s="89"/>
      <c r="E54" s="89"/>
      <c r="F54" s="90"/>
      <c r="G54" s="90"/>
      <c r="H54" s="90"/>
      <c r="I54" s="91"/>
      <c r="J54" s="92"/>
    </row>
    <row r="55" spans="1:10" x14ac:dyDescent="0.25">
      <c r="A55" s="43" t="s">
        <v>54</v>
      </c>
      <c r="B55" s="42" t="s">
        <v>53</v>
      </c>
      <c r="C55" s="88"/>
      <c r="D55" s="89"/>
      <c r="E55" s="89"/>
      <c r="F55" s="90"/>
      <c r="G55" s="90"/>
      <c r="H55" s="90"/>
      <c r="I55" s="91"/>
      <c r="J55" s="92"/>
    </row>
    <row r="56" spans="1:10" x14ac:dyDescent="0.25">
      <c r="A56" s="43" t="s">
        <v>56</v>
      </c>
      <c r="B56" s="42" t="s">
        <v>55</v>
      </c>
      <c r="C56" s="88"/>
      <c r="D56" s="89"/>
      <c r="E56" s="89"/>
      <c r="F56" s="90"/>
      <c r="G56" s="90"/>
      <c r="H56" s="90"/>
      <c r="I56" s="91"/>
      <c r="J56" s="92"/>
    </row>
    <row r="57" spans="1:10" x14ac:dyDescent="0.25">
      <c r="A57" s="45" t="s">
        <v>48</v>
      </c>
      <c r="B57" s="48" t="s">
        <v>116</v>
      </c>
      <c r="C57" s="75">
        <f t="shared" ref="C57:J57" si="7">+C56+C55+C54+C53</f>
        <v>0</v>
      </c>
      <c r="D57" s="76">
        <f t="shared" si="7"/>
        <v>0</v>
      </c>
      <c r="E57" s="76">
        <f t="shared" si="7"/>
        <v>0</v>
      </c>
      <c r="F57" s="76">
        <f t="shared" si="7"/>
        <v>0</v>
      </c>
      <c r="G57" s="76">
        <f t="shared" si="7"/>
        <v>0</v>
      </c>
      <c r="H57" s="76">
        <f t="shared" si="7"/>
        <v>0</v>
      </c>
      <c r="I57" s="76">
        <f t="shared" si="7"/>
        <v>0</v>
      </c>
      <c r="J57" s="77">
        <f t="shared" si="7"/>
        <v>0</v>
      </c>
    </row>
    <row r="58" spans="1:10" x14ac:dyDescent="0.25">
      <c r="A58" s="43" t="s">
        <v>59</v>
      </c>
      <c r="B58" s="42" t="s">
        <v>58</v>
      </c>
      <c r="C58" s="88">
        <v>55195.63</v>
      </c>
      <c r="D58" s="89">
        <v>61290.71</v>
      </c>
      <c r="E58" s="89">
        <v>221562.86</v>
      </c>
      <c r="F58" s="90">
        <v>204832.01</v>
      </c>
      <c r="G58" s="90">
        <v>271223.86</v>
      </c>
      <c r="H58" s="90">
        <v>348373.31</v>
      </c>
      <c r="I58" s="91">
        <v>472217.2</v>
      </c>
      <c r="J58" s="92">
        <v>499819.23</v>
      </c>
    </row>
    <row r="59" spans="1:10" x14ac:dyDescent="0.25">
      <c r="A59" s="43" t="s">
        <v>61</v>
      </c>
      <c r="B59" s="42" t="s">
        <v>60</v>
      </c>
      <c r="C59" s="88">
        <v>295</v>
      </c>
      <c r="D59" s="89">
        <v>0</v>
      </c>
      <c r="E59" s="89">
        <v>295</v>
      </c>
      <c r="F59" s="90">
        <v>5666.67</v>
      </c>
      <c r="G59" s="90">
        <v>540</v>
      </c>
      <c r="H59" s="90">
        <v>11333.34</v>
      </c>
      <c r="I59" s="91">
        <v>583.67999999999995</v>
      </c>
      <c r="J59" s="92">
        <v>17000</v>
      </c>
    </row>
    <row r="60" spans="1:10" x14ac:dyDescent="0.25">
      <c r="A60" s="45" t="s">
        <v>57</v>
      </c>
      <c r="B60" s="46" t="s">
        <v>115</v>
      </c>
      <c r="C60" s="75">
        <f t="shared" ref="C60:J60" si="8">+C59+C58</f>
        <v>55490.63</v>
      </c>
      <c r="D60" s="76">
        <f t="shared" si="8"/>
        <v>61290.71</v>
      </c>
      <c r="E60" s="76">
        <f t="shared" si="8"/>
        <v>221857.86</v>
      </c>
      <c r="F60" s="76">
        <f t="shared" si="8"/>
        <v>210498.68000000002</v>
      </c>
      <c r="G60" s="76">
        <f t="shared" si="8"/>
        <v>271763.86</v>
      </c>
      <c r="H60" s="76">
        <f t="shared" si="8"/>
        <v>359706.65</v>
      </c>
      <c r="I60" s="76">
        <f t="shared" si="8"/>
        <v>472800.88</v>
      </c>
      <c r="J60" s="77">
        <f t="shared" si="8"/>
        <v>516819.23</v>
      </c>
    </row>
    <row r="61" spans="1:10" ht="17.25" x14ac:dyDescent="0.25">
      <c r="A61" s="50" t="s">
        <v>121</v>
      </c>
      <c r="B61" s="51" t="s">
        <v>144</v>
      </c>
      <c r="C61" s="93"/>
      <c r="D61" s="94">
        <v>0</v>
      </c>
      <c r="E61" s="94"/>
      <c r="F61" s="94">
        <v>0</v>
      </c>
      <c r="G61" s="95"/>
      <c r="H61" s="95">
        <v>0</v>
      </c>
      <c r="I61" s="95"/>
      <c r="J61" s="96">
        <v>0</v>
      </c>
    </row>
    <row r="62" spans="1:10" s="37" customFormat="1" x14ac:dyDescent="0.25">
      <c r="A62" s="288" t="s">
        <v>155</v>
      </c>
      <c r="B62" s="289"/>
      <c r="C62" s="97">
        <f>+C61+C60+C57+C52+C47+C41+C35+C31</f>
        <v>391509.18000000005</v>
      </c>
      <c r="D62" s="98">
        <f t="shared" ref="D62:J62" si="9">D61+D60+D57+D52+D47+D41+D35+D31</f>
        <v>216803.66999999998</v>
      </c>
      <c r="E62" s="98">
        <f t="shared" si="9"/>
        <v>1671686.48</v>
      </c>
      <c r="F62" s="98">
        <f t="shared" si="9"/>
        <v>812286.71000000008</v>
      </c>
      <c r="G62" s="98">
        <f t="shared" si="9"/>
        <v>2038273.2400000002</v>
      </c>
      <c r="H62" s="98">
        <f t="shared" si="9"/>
        <v>1262500.6000000001</v>
      </c>
      <c r="I62" s="98">
        <f t="shared" si="9"/>
        <v>3160304.3999999994</v>
      </c>
      <c r="J62" s="99">
        <f t="shared" si="9"/>
        <v>2603957.2599999998</v>
      </c>
    </row>
    <row r="63" spans="1:10" x14ac:dyDescent="0.25">
      <c r="A63" s="4" t="s">
        <v>160</v>
      </c>
      <c r="B63" s="3"/>
      <c r="C63" s="16"/>
      <c r="D63" s="100">
        <v>382.59</v>
      </c>
      <c r="E63" s="17"/>
      <c r="F63" s="100">
        <v>382.59</v>
      </c>
      <c r="G63" s="17"/>
      <c r="H63" s="100">
        <v>382.59</v>
      </c>
      <c r="I63" s="17"/>
      <c r="J63" s="102">
        <v>382.59</v>
      </c>
    </row>
    <row r="64" spans="1:10" x14ac:dyDescent="0.25">
      <c r="A64" s="288" t="s">
        <v>133</v>
      </c>
      <c r="B64" s="289"/>
      <c r="C64" s="97">
        <f>+C62+C14</f>
        <v>771143.8600000001</v>
      </c>
      <c r="D64" s="98">
        <f>+D62+D14</f>
        <v>1414032.27</v>
      </c>
      <c r="E64" s="98">
        <f>+E62+C14</f>
        <v>2051321.16</v>
      </c>
      <c r="F64" s="98">
        <f>+F62+D14</f>
        <v>2009515.31</v>
      </c>
      <c r="G64" s="98">
        <f>+G62+C14</f>
        <v>2417907.9200000004</v>
      </c>
      <c r="H64" s="98">
        <f>+H62+D14</f>
        <v>2459729.2000000002</v>
      </c>
      <c r="I64" s="98">
        <f>+I62+C14</f>
        <v>3539939.0799999996</v>
      </c>
      <c r="J64" s="99">
        <f>+J62+D14</f>
        <v>3801185.86</v>
      </c>
    </row>
    <row r="65" spans="1:10" x14ac:dyDescent="0.25">
      <c r="A65" s="4" t="s">
        <v>161</v>
      </c>
      <c r="B65" s="3"/>
      <c r="C65" s="16"/>
      <c r="D65" s="101">
        <f>+D63+$D15</f>
        <v>310834.15000000002</v>
      </c>
      <c r="E65" s="17"/>
      <c r="F65" s="101">
        <f>+F63+$D15</f>
        <v>310834.15000000002</v>
      </c>
      <c r="G65" s="17"/>
      <c r="H65" s="101">
        <f>+H63+$D15</f>
        <v>310834.15000000002</v>
      </c>
      <c r="I65" s="17"/>
      <c r="J65" s="101">
        <f>+J63+$D15</f>
        <v>310834.15000000002</v>
      </c>
    </row>
    <row r="66" spans="1:10" ht="18.95" customHeight="1" x14ac:dyDescent="0.25">
      <c r="B66" s="53"/>
      <c r="C66" s="52"/>
      <c r="D66" s="52"/>
      <c r="E66" s="52"/>
      <c r="F66" s="52"/>
      <c r="G66" s="52"/>
      <c r="H66" s="52"/>
      <c r="I66" s="52"/>
      <c r="J66" s="52"/>
    </row>
    <row r="67" spans="1:10" ht="21" customHeight="1" x14ac:dyDescent="0.25">
      <c r="A67" s="279" t="s">
        <v>130</v>
      </c>
      <c r="B67" s="285" t="s">
        <v>131</v>
      </c>
      <c r="C67" s="283" t="s">
        <v>122</v>
      </c>
      <c r="D67" s="283"/>
      <c r="E67" s="283"/>
      <c r="F67" s="283"/>
      <c r="G67" s="283"/>
      <c r="H67" s="283"/>
      <c r="I67" s="283"/>
      <c r="J67" s="284"/>
    </row>
    <row r="68" spans="1:10" ht="33" customHeight="1" x14ac:dyDescent="0.25">
      <c r="A68" s="280"/>
      <c r="B68" s="286"/>
      <c r="C68" s="277" t="s">
        <v>177</v>
      </c>
      <c r="D68" s="278"/>
      <c r="E68" s="8" t="s">
        <v>178</v>
      </c>
      <c r="F68" s="7"/>
      <c r="G68" s="6" t="s">
        <v>179</v>
      </c>
      <c r="H68" s="7"/>
      <c r="I68" s="6" t="s">
        <v>180</v>
      </c>
      <c r="J68" s="5"/>
    </row>
    <row r="69" spans="1:10" ht="37.5" customHeight="1" x14ac:dyDescent="0.25">
      <c r="A69" s="281"/>
      <c r="B69" s="287"/>
      <c r="C69" s="29" t="s">
        <v>143</v>
      </c>
      <c r="D69" s="28" t="s">
        <v>182</v>
      </c>
      <c r="E69" s="29" t="s">
        <v>143</v>
      </c>
      <c r="F69" s="28" t="s">
        <v>156</v>
      </c>
      <c r="G69" s="29" t="s">
        <v>143</v>
      </c>
      <c r="H69" s="28" t="s">
        <v>156</v>
      </c>
      <c r="I69" s="29" t="s">
        <v>143</v>
      </c>
      <c r="J69" s="30" t="s">
        <v>4</v>
      </c>
    </row>
    <row r="70" spans="1:10" x14ac:dyDescent="0.25">
      <c r="A70" s="43" t="s">
        <v>64</v>
      </c>
      <c r="B70" s="42" t="s">
        <v>63</v>
      </c>
      <c r="C70" s="103">
        <v>45597.25</v>
      </c>
      <c r="D70" s="104">
        <v>63565.75</v>
      </c>
      <c r="E70" s="104">
        <v>93859</v>
      </c>
      <c r="F70" s="104">
        <v>152037.46</v>
      </c>
      <c r="G70" s="104"/>
      <c r="H70" s="104">
        <v>227191.17</v>
      </c>
      <c r="I70" s="104">
        <v>250639.7</v>
      </c>
      <c r="J70" s="105">
        <v>328634.11</v>
      </c>
    </row>
    <row r="71" spans="1:10" x14ac:dyDescent="0.25">
      <c r="A71" s="43" t="s">
        <v>66</v>
      </c>
      <c r="B71" s="42" t="s">
        <v>65</v>
      </c>
      <c r="C71" s="106">
        <v>29610.240000000002</v>
      </c>
      <c r="D71" s="107">
        <v>4589.32</v>
      </c>
      <c r="E71" s="107">
        <v>59138.74</v>
      </c>
      <c r="F71" s="107">
        <v>11594.99</v>
      </c>
      <c r="G71" s="107"/>
      <c r="H71" s="107">
        <v>18045.66</v>
      </c>
      <c r="I71" s="107">
        <v>81035.37</v>
      </c>
      <c r="J71" s="108">
        <v>25834</v>
      </c>
    </row>
    <row r="72" spans="1:10" x14ac:dyDescent="0.25">
      <c r="A72" s="43" t="s">
        <v>68</v>
      </c>
      <c r="B72" s="42" t="s">
        <v>67</v>
      </c>
      <c r="C72" s="109">
        <v>172627.19</v>
      </c>
      <c r="D72" s="110">
        <v>173378.26</v>
      </c>
      <c r="E72" s="110">
        <v>354461.44</v>
      </c>
      <c r="F72" s="110">
        <v>434038.86</v>
      </c>
      <c r="G72" s="110"/>
      <c r="H72" s="110">
        <v>727465.2</v>
      </c>
      <c r="I72" s="110">
        <v>654203.76</v>
      </c>
      <c r="J72" s="111">
        <v>1007775.99</v>
      </c>
    </row>
    <row r="73" spans="1:10" x14ac:dyDescent="0.25">
      <c r="A73" s="43" t="s">
        <v>69</v>
      </c>
      <c r="B73" s="42" t="s">
        <v>14</v>
      </c>
      <c r="C73" s="106">
        <v>4902.74</v>
      </c>
      <c r="D73" s="107">
        <v>17737.73</v>
      </c>
      <c r="E73" s="107">
        <v>30449.06</v>
      </c>
      <c r="F73" s="107">
        <v>76077.679999999993</v>
      </c>
      <c r="G73" s="107"/>
      <c r="H73" s="107">
        <v>94679.02</v>
      </c>
      <c r="I73" s="107">
        <v>62568.31</v>
      </c>
      <c r="J73" s="108">
        <v>132622.81</v>
      </c>
    </row>
    <row r="74" spans="1:10" x14ac:dyDescent="0.25">
      <c r="A74" s="43" t="s">
        <v>71</v>
      </c>
      <c r="B74" s="42" t="s">
        <v>70</v>
      </c>
      <c r="C74" s="106"/>
      <c r="D74" s="107"/>
      <c r="E74" s="107"/>
      <c r="F74" s="107"/>
      <c r="G74" s="107"/>
      <c r="H74" s="107"/>
      <c r="I74" s="107"/>
      <c r="J74" s="108"/>
    </row>
    <row r="75" spans="1:10" x14ac:dyDescent="0.25">
      <c r="A75" s="43" t="s">
        <v>72</v>
      </c>
      <c r="B75" s="42" t="s">
        <v>12</v>
      </c>
      <c r="C75" s="109"/>
      <c r="D75" s="110"/>
      <c r="E75" s="110"/>
      <c r="F75" s="110"/>
      <c r="G75" s="110"/>
      <c r="H75" s="110"/>
      <c r="I75" s="110"/>
      <c r="J75" s="111"/>
    </row>
    <row r="76" spans="1:10" x14ac:dyDescent="0.25">
      <c r="A76" s="43" t="s">
        <v>74</v>
      </c>
      <c r="B76" s="42" t="s">
        <v>73</v>
      </c>
      <c r="C76" s="109"/>
      <c r="D76" s="110">
        <v>0</v>
      </c>
      <c r="E76" s="110"/>
      <c r="F76" s="110">
        <v>4487.01</v>
      </c>
      <c r="G76" s="110"/>
      <c r="H76" s="110">
        <v>4487.01</v>
      </c>
      <c r="I76" s="110">
        <v>10089.48</v>
      </c>
      <c r="J76" s="111">
        <v>8974.02</v>
      </c>
    </row>
    <row r="77" spans="1:10" x14ac:dyDescent="0.25">
      <c r="A77" s="43" t="s">
        <v>76</v>
      </c>
      <c r="B77" s="42" t="s">
        <v>75</v>
      </c>
      <c r="C77" s="106"/>
      <c r="D77" s="107"/>
      <c r="E77" s="107"/>
      <c r="F77" s="107"/>
      <c r="G77" s="107"/>
      <c r="H77" s="107"/>
      <c r="I77" s="107"/>
      <c r="J77" s="108"/>
    </row>
    <row r="78" spans="1:10" x14ac:dyDescent="0.25">
      <c r="A78" s="43" t="s">
        <v>78</v>
      </c>
      <c r="B78" s="42" t="s">
        <v>77</v>
      </c>
      <c r="C78" s="106"/>
      <c r="D78" s="107">
        <v>7769.29</v>
      </c>
      <c r="E78" s="107">
        <v>18633.61</v>
      </c>
      <c r="F78" s="107">
        <v>63312.3</v>
      </c>
      <c r="G78" s="107"/>
      <c r="H78" s="107">
        <v>83394.960000000006</v>
      </c>
      <c r="I78" s="107">
        <v>55846.94</v>
      </c>
      <c r="J78" s="108">
        <v>101480.75</v>
      </c>
    </row>
    <row r="79" spans="1:10" x14ac:dyDescent="0.25">
      <c r="A79" s="43" t="s">
        <v>80</v>
      </c>
      <c r="B79" s="42" t="s">
        <v>79</v>
      </c>
      <c r="C79" s="106">
        <v>815.03</v>
      </c>
      <c r="D79" s="107">
        <v>7822.06</v>
      </c>
      <c r="E79" s="107">
        <v>1716.49</v>
      </c>
      <c r="F79" s="107">
        <v>10335.74</v>
      </c>
      <c r="G79" s="107"/>
      <c r="H79" s="107">
        <v>34430.21</v>
      </c>
      <c r="I79" s="107">
        <v>19901.650000000001</v>
      </c>
      <c r="J79" s="108">
        <v>59974.81</v>
      </c>
    </row>
    <row r="80" spans="1:10" x14ac:dyDescent="0.25">
      <c r="A80" s="45" t="s">
        <v>62</v>
      </c>
      <c r="B80" s="48" t="s">
        <v>127</v>
      </c>
      <c r="C80" s="112">
        <f t="shared" ref="C80:J80" si="10">SUM(C70:C79)</f>
        <v>253552.44999999998</v>
      </c>
      <c r="D80" s="113">
        <f t="shared" si="10"/>
        <v>274862.41000000003</v>
      </c>
      <c r="E80" s="113">
        <f t="shared" si="10"/>
        <v>558258.34</v>
      </c>
      <c r="F80" s="113">
        <f t="shared" si="10"/>
        <v>751884.04</v>
      </c>
      <c r="G80" s="113">
        <f t="shared" si="10"/>
        <v>0</v>
      </c>
      <c r="H80" s="113">
        <f t="shared" si="10"/>
        <v>1189693.23</v>
      </c>
      <c r="I80" s="113">
        <f t="shared" si="10"/>
        <v>1134285.21</v>
      </c>
      <c r="J80" s="114">
        <f t="shared" si="10"/>
        <v>1665296.4900000002</v>
      </c>
    </row>
    <row r="81" spans="1:10" x14ac:dyDescent="0.25">
      <c r="A81" s="43" t="s">
        <v>83</v>
      </c>
      <c r="B81" s="42" t="s">
        <v>82</v>
      </c>
      <c r="C81" s="115"/>
      <c r="D81" s="116"/>
      <c r="E81" s="107"/>
      <c r="F81" s="107"/>
      <c r="G81" s="107"/>
      <c r="H81" s="107"/>
      <c r="I81" s="107"/>
      <c r="J81" s="108"/>
    </row>
    <row r="82" spans="1:10" x14ac:dyDescent="0.25">
      <c r="A82" s="43" t="s">
        <v>85</v>
      </c>
      <c r="B82" s="42" t="s">
        <v>84</v>
      </c>
      <c r="C82" s="109">
        <v>135100.42000000001</v>
      </c>
      <c r="D82" s="110">
        <v>107538.62</v>
      </c>
      <c r="E82" s="110">
        <v>846771.37</v>
      </c>
      <c r="F82" s="110">
        <v>126165.82</v>
      </c>
      <c r="G82" s="110"/>
      <c r="H82" s="110">
        <v>145921.10999999999</v>
      </c>
      <c r="I82" s="110">
        <v>927049.76</v>
      </c>
      <c r="J82" s="111">
        <v>563935.15</v>
      </c>
    </row>
    <row r="83" spans="1:10" x14ac:dyDescent="0.25">
      <c r="A83" s="43" t="s">
        <v>86</v>
      </c>
      <c r="B83" s="42" t="s">
        <v>0</v>
      </c>
      <c r="C83" s="106"/>
      <c r="D83" s="107"/>
      <c r="E83" s="107"/>
      <c r="F83" s="107"/>
      <c r="G83" s="107"/>
      <c r="H83" s="107"/>
      <c r="I83" s="107"/>
      <c r="J83" s="108"/>
    </row>
    <row r="84" spans="1:10" x14ac:dyDescent="0.25">
      <c r="A84" s="43" t="s">
        <v>87</v>
      </c>
      <c r="B84" s="42" t="s">
        <v>1</v>
      </c>
      <c r="C84" s="106"/>
      <c r="D84" s="107"/>
      <c r="E84" s="107"/>
      <c r="F84" s="107"/>
      <c r="G84" s="107"/>
      <c r="H84" s="107"/>
      <c r="I84" s="107"/>
      <c r="J84" s="108"/>
    </row>
    <row r="85" spans="1:10" x14ac:dyDescent="0.25">
      <c r="A85" s="43" t="s">
        <v>89</v>
      </c>
      <c r="B85" s="42" t="s">
        <v>88</v>
      </c>
      <c r="C85" s="117">
        <v>21960.52</v>
      </c>
      <c r="D85" s="118">
        <v>5113</v>
      </c>
      <c r="E85" s="118">
        <v>30158.52</v>
      </c>
      <c r="F85" s="118">
        <v>5113</v>
      </c>
      <c r="G85" s="118"/>
      <c r="H85" s="118">
        <v>16849.490000000002</v>
      </c>
      <c r="I85" s="118">
        <v>37341.19</v>
      </c>
      <c r="J85" s="119">
        <v>179698.73</v>
      </c>
    </row>
    <row r="86" spans="1:10" x14ac:dyDescent="0.25">
      <c r="A86" s="45" t="s">
        <v>81</v>
      </c>
      <c r="B86" s="48" t="s">
        <v>126</v>
      </c>
      <c r="C86" s="112">
        <f t="shared" ref="C86:J86" si="11">SUM(C81:C85)</f>
        <v>157060.94</v>
      </c>
      <c r="D86" s="113">
        <f t="shared" si="11"/>
        <v>112651.62</v>
      </c>
      <c r="E86" s="113">
        <f t="shared" si="11"/>
        <v>876929.89</v>
      </c>
      <c r="F86" s="113">
        <f t="shared" si="11"/>
        <v>131278.82</v>
      </c>
      <c r="G86" s="113">
        <f t="shared" si="11"/>
        <v>0</v>
      </c>
      <c r="H86" s="113">
        <f t="shared" si="11"/>
        <v>162770.59999999998</v>
      </c>
      <c r="I86" s="113">
        <f t="shared" si="11"/>
        <v>964390.95</v>
      </c>
      <c r="J86" s="114">
        <f t="shared" si="11"/>
        <v>743633.88</v>
      </c>
    </row>
    <row r="87" spans="1:10" x14ac:dyDescent="0.25">
      <c r="A87" s="43" t="s">
        <v>92</v>
      </c>
      <c r="B87" s="42" t="s">
        <v>91</v>
      </c>
      <c r="C87" s="120"/>
      <c r="D87" s="121"/>
      <c r="E87" s="121"/>
      <c r="F87" s="121"/>
      <c r="G87" s="121"/>
      <c r="H87" s="121"/>
      <c r="I87" s="121"/>
      <c r="J87" s="122"/>
    </row>
    <row r="88" spans="1:10" x14ac:dyDescent="0.25">
      <c r="A88" s="43" t="s">
        <v>94</v>
      </c>
      <c r="B88" s="42" t="s">
        <v>93</v>
      </c>
      <c r="C88" s="120"/>
      <c r="D88" s="121"/>
      <c r="E88" s="121"/>
      <c r="F88" s="121"/>
      <c r="G88" s="121"/>
      <c r="H88" s="121"/>
      <c r="I88" s="121"/>
      <c r="J88" s="122"/>
    </row>
    <row r="89" spans="1:10" x14ac:dyDescent="0.25">
      <c r="A89" s="43" t="s">
        <v>96</v>
      </c>
      <c r="B89" s="42" t="s">
        <v>95</v>
      </c>
      <c r="C89" s="120"/>
      <c r="D89" s="121"/>
      <c r="E89" s="121"/>
      <c r="F89" s="121"/>
      <c r="G89" s="121"/>
      <c r="H89" s="121"/>
      <c r="I89" s="121"/>
      <c r="J89" s="122"/>
    </row>
    <row r="90" spans="1:10" x14ac:dyDescent="0.25">
      <c r="A90" s="43" t="s">
        <v>98</v>
      </c>
      <c r="B90" s="42" t="s">
        <v>97</v>
      </c>
      <c r="C90" s="106"/>
      <c r="D90" s="107"/>
      <c r="E90" s="107"/>
      <c r="F90" s="107"/>
      <c r="G90" s="107"/>
      <c r="H90" s="107"/>
      <c r="I90" s="107"/>
      <c r="J90" s="108"/>
    </row>
    <row r="91" spans="1:10" x14ac:dyDescent="0.25">
      <c r="A91" s="45" t="s">
        <v>90</v>
      </c>
      <c r="B91" s="48" t="s">
        <v>125</v>
      </c>
      <c r="C91" s="112">
        <f t="shared" ref="C91:J91" si="12">SUM(C87:C90)</f>
        <v>0</v>
      </c>
      <c r="D91" s="123">
        <f t="shared" si="12"/>
        <v>0</v>
      </c>
      <c r="E91" s="123">
        <f t="shared" si="12"/>
        <v>0</v>
      </c>
      <c r="F91" s="123">
        <f t="shared" si="12"/>
        <v>0</v>
      </c>
      <c r="G91" s="123">
        <f t="shared" si="12"/>
        <v>0</v>
      </c>
      <c r="H91" s="123">
        <f t="shared" si="12"/>
        <v>0</v>
      </c>
      <c r="I91" s="123">
        <f t="shared" si="12"/>
        <v>0</v>
      </c>
      <c r="J91" s="124">
        <f t="shared" si="12"/>
        <v>0</v>
      </c>
    </row>
    <row r="92" spans="1:10" x14ac:dyDescent="0.25">
      <c r="A92" s="43" t="s">
        <v>101</v>
      </c>
      <c r="B92" s="42" t="s">
        <v>100</v>
      </c>
      <c r="C92" s="120"/>
      <c r="D92" s="121"/>
      <c r="E92" s="121"/>
      <c r="F92" s="121"/>
      <c r="G92" s="121"/>
      <c r="H92" s="121"/>
      <c r="I92" s="121"/>
      <c r="J92" s="122"/>
    </row>
    <row r="93" spans="1:10" x14ac:dyDescent="0.25">
      <c r="A93" s="43" t="s">
        <v>103</v>
      </c>
      <c r="B93" s="42" t="s">
        <v>102</v>
      </c>
      <c r="C93" s="120"/>
      <c r="D93" s="121"/>
      <c r="E93" s="121"/>
      <c r="F93" s="121"/>
      <c r="G93" s="121"/>
      <c r="H93" s="121"/>
      <c r="I93" s="121"/>
      <c r="J93" s="122"/>
    </row>
    <row r="94" spans="1:10" x14ac:dyDescent="0.25">
      <c r="A94" s="43" t="s">
        <v>105</v>
      </c>
      <c r="B94" s="42" t="s">
        <v>104</v>
      </c>
      <c r="C94" s="120"/>
      <c r="D94" s="121">
        <v>0</v>
      </c>
      <c r="E94" s="121"/>
      <c r="F94" s="121">
        <v>10495.5</v>
      </c>
      <c r="G94" s="121"/>
      <c r="H94" s="121">
        <v>10495.5</v>
      </c>
      <c r="I94" s="121">
        <v>22977.21</v>
      </c>
      <c r="J94" s="122">
        <v>20991</v>
      </c>
    </row>
    <row r="95" spans="1:10" x14ac:dyDescent="0.25">
      <c r="A95" s="43" t="s">
        <v>107</v>
      </c>
      <c r="B95" s="42" t="s">
        <v>106</v>
      </c>
      <c r="C95" s="120"/>
      <c r="D95" s="121"/>
      <c r="E95" s="121"/>
      <c r="F95" s="121"/>
      <c r="G95" s="121"/>
      <c r="H95" s="121"/>
      <c r="I95" s="121"/>
      <c r="J95" s="122"/>
    </row>
    <row r="96" spans="1:10" x14ac:dyDescent="0.25">
      <c r="A96" s="43" t="s">
        <v>109</v>
      </c>
      <c r="B96" s="42" t="s">
        <v>108</v>
      </c>
      <c r="C96" s="120"/>
      <c r="D96" s="121"/>
      <c r="E96" s="121"/>
      <c r="F96" s="121"/>
      <c r="G96" s="121"/>
      <c r="H96" s="121"/>
      <c r="I96" s="121"/>
      <c r="J96" s="122"/>
    </row>
    <row r="97" spans="1:10" x14ac:dyDescent="0.25">
      <c r="A97" s="45" t="s">
        <v>99</v>
      </c>
      <c r="B97" s="48" t="s">
        <v>124</v>
      </c>
      <c r="C97" s="125">
        <f t="shared" ref="C97:J97" si="13">SUM(C92:C96)</f>
        <v>0</v>
      </c>
      <c r="D97" s="123">
        <f t="shared" si="13"/>
        <v>0</v>
      </c>
      <c r="E97" s="123">
        <f t="shared" si="13"/>
        <v>0</v>
      </c>
      <c r="F97" s="123">
        <f t="shared" si="13"/>
        <v>10495.5</v>
      </c>
      <c r="G97" s="123">
        <f t="shared" si="13"/>
        <v>0</v>
      </c>
      <c r="H97" s="123">
        <f t="shared" si="13"/>
        <v>10495.5</v>
      </c>
      <c r="I97" s="123">
        <f t="shared" si="13"/>
        <v>22977.21</v>
      </c>
      <c r="J97" s="124">
        <f t="shared" si="13"/>
        <v>20991</v>
      </c>
    </row>
    <row r="98" spans="1:10" ht="30" x14ac:dyDescent="0.25">
      <c r="A98" s="45" t="s">
        <v>168</v>
      </c>
      <c r="B98" s="54" t="s">
        <v>128</v>
      </c>
      <c r="C98" s="126"/>
      <c r="D98" s="127"/>
      <c r="E98" s="127"/>
      <c r="F98" s="127"/>
      <c r="G98" s="127"/>
      <c r="H98" s="127"/>
      <c r="I98" s="127"/>
      <c r="J98" s="128"/>
    </row>
    <row r="99" spans="1:10" x14ac:dyDescent="0.25">
      <c r="A99" s="43" t="s">
        <v>112</v>
      </c>
      <c r="B99" s="42" t="s">
        <v>111</v>
      </c>
      <c r="C99" s="120">
        <v>52200.4</v>
      </c>
      <c r="D99" s="121">
        <v>83712.3</v>
      </c>
      <c r="E99" s="121">
        <v>206039.24</v>
      </c>
      <c r="F99" s="121">
        <v>228614.99</v>
      </c>
      <c r="G99" s="121"/>
      <c r="H99" s="121">
        <v>373517.68</v>
      </c>
      <c r="I99" s="121">
        <v>478558.83</v>
      </c>
      <c r="J99" s="122">
        <v>526229.94999999995</v>
      </c>
    </row>
    <row r="100" spans="1:10" x14ac:dyDescent="0.25">
      <c r="A100" s="43" t="s">
        <v>114</v>
      </c>
      <c r="B100" s="42" t="s">
        <v>113</v>
      </c>
      <c r="C100" s="120">
        <v>50</v>
      </c>
      <c r="D100" s="121">
        <v>168.36</v>
      </c>
      <c r="E100" s="121">
        <v>295</v>
      </c>
      <c r="F100" s="121">
        <v>7004.65</v>
      </c>
      <c r="G100" s="121"/>
      <c r="H100" s="121">
        <v>13840.94</v>
      </c>
      <c r="I100" s="121">
        <v>540</v>
      </c>
      <c r="J100" s="122">
        <v>20677.22</v>
      </c>
    </row>
    <row r="101" spans="1:10" x14ac:dyDescent="0.25">
      <c r="A101" s="45" t="s">
        <v>110</v>
      </c>
      <c r="B101" s="48" t="s">
        <v>123</v>
      </c>
      <c r="C101" s="129">
        <f t="shared" ref="C101:J101" si="14">+C99+C100</f>
        <v>52250.400000000001</v>
      </c>
      <c r="D101" s="130">
        <f t="shared" si="14"/>
        <v>83880.66</v>
      </c>
      <c r="E101" s="130">
        <f t="shared" si="14"/>
        <v>206334.24</v>
      </c>
      <c r="F101" s="130">
        <f t="shared" si="14"/>
        <v>235619.63999999998</v>
      </c>
      <c r="G101" s="130">
        <f t="shared" si="14"/>
        <v>0</v>
      </c>
      <c r="H101" s="130">
        <f t="shared" si="14"/>
        <v>387358.62</v>
      </c>
      <c r="I101" s="130">
        <f t="shared" si="14"/>
        <v>479098.83</v>
      </c>
      <c r="J101" s="131">
        <f t="shared" si="14"/>
        <v>546907.16999999993</v>
      </c>
    </row>
    <row r="102" spans="1:10" ht="17.25" x14ac:dyDescent="0.25">
      <c r="A102" s="55" t="s">
        <v>137</v>
      </c>
      <c r="B102" s="51" t="s">
        <v>144</v>
      </c>
      <c r="C102" s="132"/>
      <c r="D102" s="133">
        <v>0</v>
      </c>
      <c r="E102" s="133"/>
      <c r="F102" s="133">
        <v>0</v>
      </c>
      <c r="G102" s="133"/>
      <c r="H102" s="133">
        <v>0</v>
      </c>
      <c r="I102" s="133"/>
      <c r="J102" s="134">
        <v>0</v>
      </c>
    </row>
    <row r="103" spans="1:10" x14ac:dyDescent="0.25">
      <c r="A103" s="4" t="s">
        <v>132</v>
      </c>
      <c r="B103" s="3"/>
      <c r="C103" s="135">
        <f t="shared" ref="C103:J103" si="15">+C102+C101+C98+C97+C91+C86+C80</f>
        <v>462863.79</v>
      </c>
      <c r="D103" s="136">
        <f t="shared" si="15"/>
        <v>471394.69000000006</v>
      </c>
      <c r="E103" s="136">
        <f t="shared" si="15"/>
        <v>1641522.4699999997</v>
      </c>
      <c r="F103" s="136">
        <f t="shared" si="15"/>
        <v>1129278</v>
      </c>
      <c r="G103" s="136">
        <f t="shared" si="15"/>
        <v>0</v>
      </c>
      <c r="H103" s="136">
        <f t="shared" si="15"/>
        <v>1750317.95</v>
      </c>
      <c r="I103" s="136">
        <f t="shared" si="15"/>
        <v>2600752.2000000002</v>
      </c>
      <c r="J103" s="137">
        <f t="shared" si="15"/>
        <v>2976828.54</v>
      </c>
    </row>
    <row r="104" spans="1:10" x14ac:dyDescent="0.25">
      <c r="A104" s="4" t="s">
        <v>162</v>
      </c>
      <c r="B104" s="3"/>
      <c r="C104" s="16"/>
      <c r="D104" s="100">
        <v>59888.35</v>
      </c>
      <c r="E104" s="17"/>
      <c r="F104" s="100">
        <v>62298.71</v>
      </c>
      <c r="G104" s="17"/>
      <c r="H104" s="100">
        <v>62298.71</v>
      </c>
      <c r="I104" s="17"/>
      <c r="J104" s="102">
        <v>62298.71</v>
      </c>
    </row>
    <row r="105" spans="1:10" x14ac:dyDescent="0.25">
      <c r="A105" s="31"/>
      <c r="B105" s="56"/>
      <c r="C105" s="57"/>
      <c r="D105" s="57"/>
      <c r="E105" s="57"/>
      <c r="F105" s="57"/>
      <c r="G105" s="57"/>
      <c r="H105" s="57"/>
      <c r="I105" s="57"/>
      <c r="J105" s="58"/>
    </row>
    <row r="106" spans="1:10" x14ac:dyDescent="0.25">
      <c r="A106" s="59"/>
      <c r="B106" s="60" t="s">
        <v>129</v>
      </c>
      <c r="C106" s="136">
        <f t="shared" ref="C106:J106" si="16">+C64-C103</f>
        <v>308280.07000000012</v>
      </c>
      <c r="D106" s="136">
        <f t="shared" si="16"/>
        <v>942637.58</v>
      </c>
      <c r="E106" s="136">
        <f t="shared" si="16"/>
        <v>409798.69000000018</v>
      </c>
      <c r="F106" s="136">
        <f t="shared" si="16"/>
        <v>880237.31</v>
      </c>
      <c r="G106" s="136">
        <f t="shared" si="16"/>
        <v>2417907.9200000004</v>
      </c>
      <c r="H106" s="136">
        <f t="shared" si="16"/>
        <v>709411.25000000023</v>
      </c>
      <c r="I106" s="136">
        <f t="shared" si="16"/>
        <v>939186.87999999942</v>
      </c>
      <c r="J106" s="137">
        <f t="shared" si="16"/>
        <v>824357.31999999983</v>
      </c>
    </row>
    <row r="107" spans="1:10" s="37" customFormat="1" x14ac:dyDescent="0.2">
      <c r="A107" s="59"/>
      <c r="B107" s="60" t="s">
        <v>163</v>
      </c>
      <c r="C107" s="18"/>
      <c r="D107" s="140">
        <f>+D65-D104</f>
        <v>250945.80000000002</v>
      </c>
      <c r="E107" s="19"/>
      <c r="F107" s="140">
        <f>+F65-F104</f>
        <v>248535.44000000003</v>
      </c>
      <c r="G107" s="19"/>
      <c r="H107" s="140">
        <f>+H65-H104</f>
        <v>248535.44000000003</v>
      </c>
      <c r="I107" s="19"/>
      <c r="J107" s="138">
        <f>+J65-J104</f>
        <v>248535.44000000003</v>
      </c>
    </row>
    <row r="108" spans="1:10" s="37" customFormat="1" x14ac:dyDescent="0.25">
      <c r="A108" s="61"/>
      <c r="B108" s="60" t="s">
        <v>134</v>
      </c>
      <c r="C108" s="136">
        <v>0</v>
      </c>
      <c r="D108" s="136">
        <f>IF(D106&lt;0,-D106,0)</f>
        <v>0</v>
      </c>
      <c r="E108" s="136">
        <v>0</v>
      </c>
      <c r="F108" s="136">
        <f>IF(F106&lt;0,-F106,0)</f>
        <v>0</v>
      </c>
      <c r="G108" s="136">
        <v>0</v>
      </c>
      <c r="H108" s="136">
        <f>IF(H106&lt;0,-H106,0)</f>
        <v>0</v>
      </c>
      <c r="I108" s="136">
        <v>0</v>
      </c>
      <c r="J108" s="139">
        <f>IF(J106&lt;0,-J106,0)</f>
        <v>0</v>
      </c>
    </row>
    <row r="109" spans="1:10" s="20" customFormat="1" ht="21" customHeight="1" x14ac:dyDescent="0.2">
      <c r="A109" s="2" t="s">
        <v>149</v>
      </c>
      <c r="B109" s="2"/>
      <c r="C109" s="2"/>
      <c r="D109" s="2"/>
      <c r="E109" s="2"/>
      <c r="F109" s="2"/>
      <c r="G109" s="2"/>
      <c r="H109" s="2"/>
      <c r="I109" s="2"/>
      <c r="J109" s="2"/>
    </row>
    <row r="110" spans="1:10" s="20" customFormat="1" ht="21" customHeight="1" x14ac:dyDescent="0.2">
      <c r="A110" s="1" t="s">
        <v>151</v>
      </c>
      <c r="B110" s="1"/>
      <c r="C110" s="1"/>
      <c r="D110" s="1"/>
      <c r="E110" s="1"/>
      <c r="F110" s="1"/>
      <c r="G110" s="1"/>
      <c r="H110" s="1"/>
      <c r="I110" s="1"/>
      <c r="J110" s="1"/>
    </row>
    <row r="111" spans="1:10" s="20" customFormat="1" ht="21" customHeight="1" x14ac:dyDescent="0.2">
      <c r="A111" s="14" t="s">
        <v>167</v>
      </c>
      <c r="B111" s="14"/>
      <c r="C111" s="14"/>
      <c r="D111" s="14"/>
      <c r="E111" s="14"/>
      <c r="F111" s="14"/>
      <c r="G111" s="14"/>
      <c r="H111" s="14"/>
      <c r="I111" s="14"/>
      <c r="J111" s="14"/>
    </row>
  </sheetData>
  <sheetProtection password="D3C7" sheet="1" objects="1" scenarios="1"/>
  <mergeCells count="31">
    <mergeCell ref="A3:J3"/>
    <mergeCell ref="A4:J4"/>
    <mergeCell ref="A7:J7"/>
    <mergeCell ref="A9:J9"/>
    <mergeCell ref="C67:J67"/>
    <mergeCell ref="B67:B69"/>
    <mergeCell ref="A62:B62"/>
    <mergeCell ref="A5:J5"/>
    <mergeCell ref="B11:B13"/>
    <mergeCell ref="C12:D12"/>
    <mergeCell ref="A63:B63"/>
    <mergeCell ref="A64:B64"/>
    <mergeCell ref="A65:B65"/>
    <mergeCell ref="A8:J8"/>
    <mergeCell ref="A11:A13"/>
    <mergeCell ref="A111:J111"/>
    <mergeCell ref="C11:J11"/>
    <mergeCell ref="A6:J6"/>
    <mergeCell ref="B1:J2"/>
    <mergeCell ref="E12:F12"/>
    <mergeCell ref="G12:H12"/>
    <mergeCell ref="I12:J12"/>
    <mergeCell ref="A103:B103"/>
    <mergeCell ref="A104:B104"/>
    <mergeCell ref="A109:J109"/>
    <mergeCell ref="A110:J110"/>
    <mergeCell ref="C68:D68"/>
    <mergeCell ref="E68:F68"/>
    <mergeCell ref="G68:H68"/>
    <mergeCell ref="I68:J68"/>
    <mergeCell ref="A67:A69"/>
  </mergeCells>
  <pageMargins left="0.31496062992126" right="0.118110236220472" top="0.15748031496063" bottom="0" header="0" footer="0"/>
  <pageSetup paperSize="9" scale="10" fitToHeight="2"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N430"/>
  <sheetViews>
    <sheetView showGridLines="0" zoomScale="85" zoomScaleNormal="85" workbookViewId="0"/>
  </sheetViews>
  <sheetFormatPr defaultColWidth="12.5703125" defaultRowHeight="15" customHeight="1" x14ac:dyDescent="0.25"/>
  <cols>
    <col min="1" max="1" width="15.7109375" style="20" customWidth="1"/>
    <col min="2" max="2" width="65.85546875" style="20" customWidth="1"/>
    <col min="3" max="3" width="37.140625" style="20" customWidth="1"/>
    <col min="4" max="4" width="35.42578125" style="20" bestFit="1" customWidth="1"/>
    <col min="5" max="5" width="34.85546875" style="20" bestFit="1" customWidth="1"/>
    <col min="6" max="6" width="14" style="20" bestFit="1" customWidth="1"/>
    <col min="7" max="7" width="20.85546875" style="21" customWidth="1"/>
    <col min="8" max="8" width="22" style="21" customWidth="1"/>
    <col min="9" max="9" width="20.140625" style="21" customWidth="1"/>
    <col min="10" max="10" width="21.85546875" style="21" customWidth="1"/>
    <col min="11" max="11" width="19.85546875" style="21" customWidth="1"/>
    <col min="12" max="12" width="23" style="21" customWidth="1"/>
    <col min="13" max="13" width="21.7109375" style="21" customWidth="1"/>
    <col min="14" max="14" width="23.5703125" style="21" customWidth="1"/>
    <col min="15" max="15" width="12.5703125" style="21" customWidth="1"/>
    <col min="16" max="16384" width="12.5703125" style="21"/>
  </cols>
  <sheetData>
    <row r="1" spans="1:14" ht="53.45" customHeight="1" x14ac:dyDescent="0.25">
      <c r="A1" s="148"/>
      <c r="B1" s="9" t="s">
        <v>146</v>
      </c>
      <c r="C1" s="9"/>
      <c r="D1" s="9"/>
      <c r="E1" s="9"/>
      <c r="F1" s="9"/>
      <c r="G1" s="9"/>
      <c r="H1" s="9"/>
      <c r="I1" s="9"/>
      <c r="J1" s="9"/>
      <c r="K1" s="9"/>
      <c r="L1" s="9"/>
      <c r="M1" s="9"/>
      <c r="N1" s="9"/>
    </row>
    <row r="2" spans="1:14" ht="16.5" customHeight="1" x14ac:dyDescent="0.25">
      <c r="B2" s="9"/>
      <c r="C2" s="9"/>
      <c r="D2" s="9"/>
      <c r="E2" s="9"/>
      <c r="F2" s="9"/>
      <c r="G2" s="9"/>
      <c r="H2" s="9"/>
      <c r="I2" s="9"/>
      <c r="J2" s="9"/>
      <c r="K2" s="9"/>
      <c r="L2" s="9"/>
      <c r="M2" s="9"/>
      <c r="N2" s="9"/>
    </row>
    <row r="3" spans="1:14" s="37" customFormat="1" ht="30" customHeight="1" x14ac:dyDescent="0.2">
      <c r="A3" s="10" t="s">
        <v>145</v>
      </c>
      <c r="B3" s="10"/>
      <c r="C3" s="10"/>
      <c r="D3" s="10"/>
      <c r="E3" s="10"/>
      <c r="F3" s="10"/>
      <c r="G3" s="10"/>
      <c r="H3" s="10"/>
      <c r="I3" s="10"/>
      <c r="J3" s="10"/>
      <c r="K3" s="10"/>
      <c r="L3" s="10"/>
      <c r="M3" s="10"/>
      <c r="N3" s="10"/>
    </row>
    <row r="4" spans="1:14" s="37" customFormat="1" ht="15" customHeight="1" x14ac:dyDescent="0.2">
      <c r="A4" s="10" t="s">
        <v>150</v>
      </c>
      <c r="B4" s="10"/>
      <c r="C4" s="10"/>
      <c r="D4" s="10"/>
      <c r="E4" s="10"/>
      <c r="F4" s="10"/>
      <c r="G4" s="10"/>
      <c r="H4" s="10"/>
      <c r="I4" s="10"/>
      <c r="J4" s="10"/>
      <c r="K4" s="10"/>
      <c r="L4" s="10"/>
      <c r="M4" s="10"/>
      <c r="N4" s="10"/>
    </row>
    <row r="5" spans="1:14" s="37" customFormat="1" ht="15" customHeight="1" x14ac:dyDescent="0.2">
      <c r="A5" s="282" t="s">
        <v>164</v>
      </c>
      <c r="B5" s="282"/>
      <c r="C5" s="282"/>
      <c r="D5" s="282"/>
      <c r="E5" s="282"/>
      <c r="F5" s="282"/>
      <c r="G5" s="282"/>
      <c r="H5" s="282"/>
      <c r="I5" s="282"/>
      <c r="J5" s="282"/>
      <c r="K5" s="282"/>
      <c r="L5" s="282"/>
      <c r="M5" s="282"/>
      <c r="N5" s="282"/>
    </row>
    <row r="6" spans="1:14" s="37" customFormat="1" ht="15" customHeight="1" x14ac:dyDescent="0.2">
      <c r="A6" s="10" t="s">
        <v>165</v>
      </c>
      <c r="B6" s="10"/>
      <c r="C6" s="10"/>
      <c r="D6" s="10"/>
      <c r="E6" s="10"/>
      <c r="F6" s="10"/>
      <c r="G6" s="10"/>
      <c r="H6" s="10"/>
      <c r="I6" s="10"/>
      <c r="J6" s="10"/>
      <c r="K6" s="10"/>
      <c r="L6" s="10"/>
      <c r="M6" s="10"/>
      <c r="N6" s="10"/>
    </row>
    <row r="7" spans="1:14" s="37" customFormat="1" ht="65.099999999999994" customHeight="1" x14ac:dyDescent="0.2">
      <c r="A7" s="10" t="s">
        <v>153</v>
      </c>
      <c r="B7" s="10"/>
      <c r="C7" s="10"/>
      <c r="D7" s="10"/>
      <c r="E7" s="10"/>
      <c r="F7" s="10"/>
      <c r="G7" s="10"/>
      <c r="H7" s="10"/>
      <c r="I7" s="10"/>
      <c r="J7" s="10"/>
      <c r="K7" s="10"/>
      <c r="L7" s="10"/>
      <c r="M7" s="10"/>
      <c r="N7" s="10"/>
    </row>
    <row r="8" spans="1:14" s="37" customFormat="1" ht="15" customHeight="1" x14ac:dyDescent="0.2">
      <c r="A8" s="10" t="s">
        <v>152</v>
      </c>
      <c r="B8" s="10"/>
      <c r="C8" s="10"/>
      <c r="D8" s="10"/>
      <c r="E8" s="10"/>
      <c r="F8" s="10"/>
      <c r="G8" s="10"/>
      <c r="H8" s="10"/>
      <c r="I8" s="10"/>
      <c r="J8" s="10"/>
      <c r="K8" s="10"/>
      <c r="L8" s="10"/>
      <c r="M8" s="10"/>
      <c r="N8" s="10"/>
    </row>
    <row r="9" spans="1:14" s="37" customFormat="1" ht="15" customHeight="1" x14ac:dyDescent="0.2">
      <c r="A9" s="282" t="s">
        <v>166</v>
      </c>
      <c r="B9" s="282"/>
      <c r="C9" s="282"/>
      <c r="D9" s="282"/>
      <c r="E9" s="282"/>
      <c r="F9" s="282"/>
      <c r="G9" s="282"/>
      <c r="H9" s="282"/>
      <c r="I9" s="282"/>
      <c r="J9" s="282"/>
      <c r="K9" s="282"/>
      <c r="L9" s="282"/>
      <c r="M9" s="282"/>
      <c r="N9" s="282"/>
    </row>
    <row r="10" spans="1:14" s="24" customFormat="1" ht="18.75" customHeight="1" x14ac:dyDescent="0.25">
      <c r="A10" s="22"/>
      <c r="B10" s="23"/>
      <c r="C10" s="23"/>
      <c r="D10" s="23"/>
      <c r="E10" s="23"/>
      <c r="F10" s="23"/>
      <c r="G10" s="23"/>
      <c r="H10" s="23"/>
      <c r="I10" s="23"/>
      <c r="J10" s="23"/>
      <c r="K10" s="23"/>
      <c r="L10" s="23"/>
      <c r="M10" s="23"/>
      <c r="N10" s="23"/>
    </row>
    <row r="11" spans="1:14" ht="15.6" customHeight="1" x14ac:dyDescent="0.25">
      <c r="A11" s="285" t="s">
        <v>130</v>
      </c>
      <c r="B11" s="290" t="s">
        <v>131</v>
      </c>
      <c r="C11" s="290" t="s">
        <v>169</v>
      </c>
      <c r="D11" s="290" t="s">
        <v>170</v>
      </c>
      <c r="E11" s="290" t="s">
        <v>171</v>
      </c>
      <c r="F11" s="290" t="s">
        <v>172</v>
      </c>
      <c r="G11" s="13" t="s">
        <v>3</v>
      </c>
      <c r="H11" s="12"/>
      <c r="I11" s="12"/>
      <c r="J11" s="12"/>
      <c r="K11" s="12"/>
      <c r="L11" s="12"/>
      <c r="M11" s="12"/>
      <c r="N11" s="11"/>
    </row>
    <row r="12" spans="1:14" ht="33" customHeight="1" x14ac:dyDescent="0.25">
      <c r="A12" s="294"/>
      <c r="B12" s="286"/>
      <c r="C12" s="286"/>
      <c r="D12" s="286"/>
      <c r="E12" s="286"/>
      <c r="F12" s="286"/>
      <c r="G12" s="292" t="s">
        <v>177</v>
      </c>
      <c r="H12" s="293"/>
      <c r="I12" s="8" t="s">
        <v>178</v>
      </c>
      <c r="J12" s="7"/>
      <c r="K12" s="6" t="s">
        <v>179</v>
      </c>
      <c r="L12" s="7"/>
      <c r="M12" s="6" t="s">
        <v>180</v>
      </c>
      <c r="N12" s="5"/>
    </row>
    <row r="13" spans="1:14" ht="37.5" customHeight="1" x14ac:dyDescent="0.25">
      <c r="A13" s="295"/>
      <c r="B13" s="291"/>
      <c r="C13" s="291"/>
      <c r="D13" s="291"/>
      <c r="E13" s="291"/>
      <c r="F13" s="291"/>
      <c r="G13" s="25" t="s">
        <v>143</v>
      </c>
      <c r="H13" s="26" t="s">
        <v>181</v>
      </c>
      <c r="I13" s="27" t="s">
        <v>143</v>
      </c>
      <c r="J13" s="28" t="s">
        <v>156</v>
      </c>
      <c r="K13" s="29" t="s">
        <v>143</v>
      </c>
      <c r="L13" s="28" t="s">
        <v>156</v>
      </c>
      <c r="M13" s="29" t="s">
        <v>143</v>
      </c>
      <c r="N13" s="30" t="s">
        <v>4</v>
      </c>
    </row>
    <row r="14" spans="1:14" s="34" customFormat="1" ht="19.5" customHeight="1" x14ac:dyDescent="0.2">
      <c r="A14" s="31"/>
      <c r="B14" s="32" t="s">
        <v>138</v>
      </c>
      <c r="C14" s="32"/>
      <c r="D14" s="32"/>
      <c r="E14" s="32"/>
      <c r="F14" s="32"/>
      <c r="G14" s="62">
        <v>379634.68</v>
      </c>
      <c r="H14" s="63">
        <v>1197228.6000000001</v>
      </c>
      <c r="I14" s="33"/>
      <c r="J14" s="33"/>
      <c r="K14" s="33"/>
      <c r="L14" s="33"/>
      <c r="M14" s="33"/>
      <c r="N14" s="33"/>
    </row>
    <row r="15" spans="1:14" s="37" customFormat="1" x14ac:dyDescent="0.2">
      <c r="A15" s="31"/>
      <c r="B15" s="35" t="s">
        <v>157</v>
      </c>
      <c r="C15" s="35"/>
      <c r="D15" s="35"/>
      <c r="E15" s="35"/>
      <c r="F15" s="35"/>
      <c r="G15" s="15"/>
      <c r="H15" s="63">
        <v>310451.56</v>
      </c>
      <c r="I15" s="36"/>
      <c r="J15" s="36"/>
      <c r="K15" s="36"/>
      <c r="L15" s="36"/>
      <c r="M15" s="36"/>
      <c r="N15" s="36"/>
    </row>
    <row r="16" spans="1:14" s="37" customFormat="1" x14ac:dyDescent="0.2">
      <c r="A16" s="31"/>
      <c r="B16" s="38"/>
      <c r="C16" s="38"/>
      <c r="D16" s="38"/>
      <c r="E16" s="38"/>
      <c r="F16" s="38"/>
      <c r="G16" s="39"/>
      <c r="H16" s="39"/>
      <c r="I16" s="40"/>
      <c r="J16" s="40"/>
      <c r="K16" s="40"/>
      <c r="L16" s="40"/>
      <c r="M16" s="40"/>
      <c r="N16" s="40"/>
    </row>
    <row r="17" spans="1:14" s="37" customFormat="1" x14ac:dyDescent="0.25">
      <c r="A17" s="149" t="s">
        <v>7</v>
      </c>
      <c r="B17" s="150" t="s">
        <v>6</v>
      </c>
      <c r="C17" s="194"/>
      <c r="D17" s="194"/>
      <c r="E17" s="194"/>
      <c r="F17" s="198"/>
      <c r="G17" s="64">
        <v>200926.21</v>
      </c>
      <c r="H17" s="65">
        <f>SUM(H18:H25)</f>
        <v>94555.959999999992</v>
      </c>
      <c r="I17" s="65">
        <v>457527.54</v>
      </c>
      <c r="J17" s="65">
        <f>SUM(J18:J25)</f>
        <v>399488.03</v>
      </c>
      <c r="K17" s="65">
        <v>659214.63</v>
      </c>
      <c r="L17" s="65">
        <f>SUM(L18:L25)</f>
        <v>603928.92999999993</v>
      </c>
      <c r="M17" s="65">
        <v>959780.85</v>
      </c>
      <c r="N17" s="66">
        <f>SUM(N18:N25)</f>
        <v>929957.81</v>
      </c>
    </row>
    <row r="18" spans="1:14" s="37" customFormat="1" ht="38.25" x14ac:dyDescent="0.25">
      <c r="A18" s="151"/>
      <c r="B18" s="190"/>
      <c r="C18" s="204" t="s">
        <v>192</v>
      </c>
      <c r="D18" s="204" t="s">
        <v>193</v>
      </c>
      <c r="E18" s="204" t="s">
        <v>194</v>
      </c>
      <c r="F18" s="206" t="s">
        <v>195</v>
      </c>
      <c r="G18" s="207"/>
      <c r="H18" s="208">
        <v>585.89</v>
      </c>
      <c r="I18" s="209"/>
      <c r="J18" s="208">
        <v>770.21</v>
      </c>
      <c r="K18" s="209"/>
      <c r="L18" s="208">
        <v>931.84</v>
      </c>
      <c r="M18" s="209"/>
      <c r="N18" s="210">
        <v>1000</v>
      </c>
    </row>
    <row r="19" spans="1:14" s="37" customFormat="1" ht="38.25" x14ac:dyDescent="0.25">
      <c r="A19" s="151"/>
      <c r="B19" s="190"/>
      <c r="C19" s="211" t="s">
        <v>196</v>
      </c>
      <c r="D19" s="211" t="s">
        <v>197</v>
      </c>
      <c r="E19" s="211" t="s">
        <v>198</v>
      </c>
      <c r="F19" s="212" t="s">
        <v>199</v>
      </c>
      <c r="G19" s="213"/>
      <c r="H19" s="214">
        <v>45262.58</v>
      </c>
      <c r="I19" s="215"/>
      <c r="J19" s="214">
        <v>183756.18</v>
      </c>
      <c r="K19" s="215"/>
      <c r="L19" s="214">
        <v>183756.18</v>
      </c>
      <c r="M19" s="215"/>
      <c r="N19" s="216">
        <v>367512.35</v>
      </c>
    </row>
    <row r="20" spans="1:14" s="37" customFormat="1" ht="38.25" x14ac:dyDescent="0.25">
      <c r="A20" s="151"/>
      <c r="B20" s="190"/>
      <c r="C20" s="211" t="s">
        <v>200</v>
      </c>
      <c r="D20" s="211" t="s">
        <v>201</v>
      </c>
      <c r="E20" s="211" t="s">
        <v>202</v>
      </c>
      <c r="F20" s="212" t="s">
        <v>203</v>
      </c>
      <c r="G20" s="213"/>
      <c r="H20" s="214">
        <v>10706.79</v>
      </c>
      <c r="I20" s="215"/>
      <c r="J20" s="214">
        <v>59471.19</v>
      </c>
      <c r="K20" s="215"/>
      <c r="L20" s="214">
        <v>108235.59</v>
      </c>
      <c r="M20" s="215"/>
      <c r="N20" s="216">
        <v>157000</v>
      </c>
    </row>
    <row r="21" spans="1:14" s="37" customFormat="1" ht="38.25" x14ac:dyDescent="0.25">
      <c r="A21" s="151"/>
      <c r="B21" s="190"/>
      <c r="C21" s="211" t="s">
        <v>204</v>
      </c>
      <c r="D21" s="211" t="s">
        <v>201</v>
      </c>
      <c r="E21" s="211" t="s">
        <v>202</v>
      </c>
      <c r="F21" s="212" t="s">
        <v>195</v>
      </c>
      <c r="G21" s="213"/>
      <c r="H21" s="214">
        <v>1051.73</v>
      </c>
      <c r="I21" s="215"/>
      <c r="J21" s="214">
        <v>1287</v>
      </c>
      <c r="K21" s="215"/>
      <c r="L21" s="214">
        <v>1594.33</v>
      </c>
      <c r="M21" s="215"/>
      <c r="N21" s="216">
        <v>2000</v>
      </c>
    </row>
    <row r="22" spans="1:14" s="37" customFormat="1" ht="38.25" x14ac:dyDescent="0.25">
      <c r="A22" s="151"/>
      <c r="B22" s="190"/>
      <c r="C22" s="211" t="s">
        <v>205</v>
      </c>
      <c r="D22" s="211" t="s">
        <v>206</v>
      </c>
      <c r="E22" s="211" t="s">
        <v>207</v>
      </c>
      <c r="F22" s="212" t="s">
        <v>195</v>
      </c>
      <c r="G22" s="213"/>
      <c r="H22" s="214">
        <v>9838.86</v>
      </c>
      <c r="I22" s="215"/>
      <c r="J22" s="214">
        <v>16483.939999999999</v>
      </c>
      <c r="K22" s="215"/>
      <c r="L22" s="214">
        <v>35211.629999999997</v>
      </c>
      <c r="M22" s="215"/>
      <c r="N22" s="216">
        <v>45355.05</v>
      </c>
    </row>
    <row r="23" spans="1:14" s="37" customFormat="1" ht="38.25" x14ac:dyDescent="0.25">
      <c r="A23" s="151"/>
      <c r="B23" s="190"/>
      <c r="C23" s="211" t="s">
        <v>208</v>
      </c>
      <c r="D23" s="211" t="s">
        <v>209</v>
      </c>
      <c r="E23" s="211" t="s">
        <v>210</v>
      </c>
      <c r="F23" s="212" t="s">
        <v>195</v>
      </c>
      <c r="G23" s="213"/>
      <c r="H23" s="214">
        <v>1919.43</v>
      </c>
      <c r="I23" s="215"/>
      <c r="J23" s="214">
        <v>1919.43</v>
      </c>
      <c r="K23" s="215"/>
      <c r="L23" s="214">
        <v>1919.43</v>
      </c>
      <c r="M23" s="215"/>
      <c r="N23" s="216">
        <v>1919.43</v>
      </c>
    </row>
    <row r="24" spans="1:14" s="37" customFormat="1" ht="38.25" x14ac:dyDescent="0.25">
      <c r="A24" s="151"/>
      <c r="B24" s="190"/>
      <c r="C24" s="211" t="s">
        <v>211</v>
      </c>
      <c r="D24" s="211" t="s">
        <v>212</v>
      </c>
      <c r="E24" s="211" t="s">
        <v>213</v>
      </c>
      <c r="F24" s="212" t="s">
        <v>203</v>
      </c>
      <c r="G24" s="213"/>
      <c r="H24" s="214">
        <v>97.54</v>
      </c>
      <c r="I24" s="215"/>
      <c r="J24" s="214">
        <v>97.54</v>
      </c>
      <c r="K24" s="215"/>
      <c r="L24" s="214">
        <v>97.54</v>
      </c>
      <c r="M24" s="215"/>
      <c r="N24" s="216">
        <v>97.54</v>
      </c>
    </row>
    <row r="25" spans="1:14" s="37" customFormat="1" ht="38.25" x14ac:dyDescent="0.25">
      <c r="A25" s="151"/>
      <c r="B25" s="190"/>
      <c r="C25" s="191" t="s">
        <v>214</v>
      </c>
      <c r="D25" s="191" t="s">
        <v>209</v>
      </c>
      <c r="E25" s="191" t="s">
        <v>215</v>
      </c>
      <c r="F25" s="195" t="s">
        <v>195</v>
      </c>
      <c r="G25" s="199"/>
      <c r="H25" s="201">
        <v>25093.14</v>
      </c>
      <c r="I25" s="200"/>
      <c r="J25" s="201">
        <v>135702.54</v>
      </c>
      <c r="K25" s="200"/>
      <c r="L25" s="201">
        <v>272182.39</v>
      </c>
      <c r="M25" s="200"/>
      <c r="N25" s="202">
        <v>355073.44</v>
      </c>
    </row>
    <row r="26" spans="1:14" x14ac:dyDescent="0.25">
      <c r="A26" s="151" t="s">
        <v>13</v>
      </c>
      <c r="B26" s="150" t="s">
        <v>12</v>
      </c>
      <c r="C26" s="193"/>
      <c r="D26" s="193"/>
      <c r="E26" s="193"/>
      <c r="F26" s="197"/>
      <c r="G26" s="71"/>
      <c r="H26" s="73">
        <f>SUM(H27:H29)</f>
        <v>0</v>
      </c>
      <c r="I26" s="73">
        <v>82461.919999999998</v>
      </c>
      <c r="J26" s="73">
        <f>SUM(J27:J29)</f>
        <v>75330.399999999994</v>
      </c>
      <c r="K26" s="73">
        <v>82461.919999999998</v>
      </c>
      <c r="L26" s="73">
        <f>SUM(L27:L29)</f>
        <v>81121.05</v>
      </c>
      <c r="M26" s="73">
        <v>131111.41</v>
      </c>
      <c r="N26" s="74">
        <f>SUM(N27:N29)</f>
        <v>136000</v>
      </c>
    </row>
    <row r="27" spans="1:14" ht="25.5" x14ac:dyDescent="0.25">
      <c r="A27" s="151"/>
      <c r="B27" s="190"/>
      <c r="C27" s="204" t="s">
        <v>216</v>
      </c>
      <c r="D27" s="204" t="s">
        <v>217</v>
      </c>
      <c r="E27" s="204" t="s">
        <v>218</v>
      </c>
      <c r="F27" s="206" t="s">
        <v>195</v>
      </c>
      <c r="G27" s="218"/>
      <c r="H27" s="223">
        <v>0</v>
      </c>
      <c r="I27" s="220"/>
      <c r="J27" s="223">
        <v>75330.399999999994</v>
      </c>
      <c r="K27" s="220"/>
      <c r="L27" s="223">
        <v>81121.05</v>
      </c>
      <c r="M27" s="220"/>
      <c r="N27" s="224">
        <v>129835.23</v>
      </c>
    </row>
    <row r="28" spans="1:14" ht="25.5" x14ac:dyDescent="0.25">
      <c r="A28" s="151"/>
      <c r="B28" s="190"/>
      <c r="C28" s="211" t="s">
        <v>219</v>
      </c>
      <c r="D28" s="211" t="s">
        <v>217</v>
      </c>
      <c r="E28" s="211" t="s">
        <v>218</v>
      </c>
      <c r="F28" s="212" t="s">
        <v>220</v>
      </c>
      <c r="G28" s="225"/>
      <c r="H28" s="226">
        <v>0</v>
      </c>
      <c r="I28" s="227"/>
      <c r="J28" s="226">
        <v>0</v>
      </c>
      <c r="K28" s="227"/>
      <c r="L28" s="226">
        <v>0</v>
      </c>
      <c r="M28" s="227"/>
      <c r="N28" s="228">
        <v>6110.77</v>
      </c>
    </row>
    <row r="29" spans="1:14" ht="38.25" x14ac:dyDescent="0.25">
      <c r="A29" s="151"/>
      <c r="B29" s="190"/>
      <c r="C29" s="191" t="s">
        <v>221</v>
      </c>
      <c r="D29" s="191" t="s">
        <v>217</v>
      </c>
      <c r="E29" s="191" t="s">
        <v>218</v>
      </c>
      <c r="F29" s="195" t="s">
        <v>220</v>
      </c>
      <c r="G29" s="217"/>
      <c r="H29" s="221">
        <v>0</v>
      </c>
      <c r="I29" s="219"/>
      <c r="J29" s="221">
        <v>0</v>
      </c>
      <c r="K29" s="219"/>
      <c r="L29" s="221">
        <v>0</v>
      </c>
      <c r="M29" s="219"/>
      <c r="N29" s="222">
        <v>54</v>
      </c>
    </row>
    <row r="30" spans="1:14" ht="30" x14ac:dyDescent="0.25">
      <c r="A30" s="154" t="s">
        <v>5</v>
      </c>
      <c r="B30" s="155" t="s">
        <v>136</v>
      </c>
      <c r="C30" s="192"/>
      <c r="D30" s="192"/>
      <c r="E30" s="192"/>
      <c r="F30" s="196"/>
      <c r="G30" s="75">
        <f t="shared" ref="G30:N30" si="0">+G17+G26</f>
        <v>200926.21</v>
      </c>
      <c r="H30" s="76">
        <f t="shared" si="0"/>
        <v>94555.959999999992</v>
      </c>
      <c r="I30" s="76">
        <f t="shared" si="0"/>
        <v>539989.46</v>
      </c>
      <c r="J30" s="76">
        <f t="shared" si="0"/>
        <v>474818.43000000005</v>
      </c>
      <c r="K30" s="76">
        <f t="shared" si="0"/>
        <v>741676.55</v>
      </c>
      <c r="L30" s="76">
        <f t="shared" si="0"/>
        <v>685049.98</v>
      </c>
      <c r="M30" s="76">
        <f t="shared" si="0"/>
        <v>1090892.26</v>
      </c>
      <c r="N30" s="77">
        <f t="shared" si="0"/>
        <v>1065957.81</v>
      </c>
    </row>
    <row r="31" spans="1:14" s="47" customFormat="1" x14ac:dyDescent="0.25">
      <c r="A31" s="151" t="s">
        <v>173</v>
      </c>
      <c r="B31" s="150" t="s">
        <v>14</v>
      </c>
      <c r="C31" s="203"/>
      <c r="D31" s="203"/>
      <c r="E31" s="203"/>
      <c r="F31" s="205"/>
      <c r="G31" s="78">
        <v>80833.08</v>
      </c>
      <c r="H31" s="80">
        <f>SUM(H32:H44)</f>
        <v>382.59</v>
      </c>
      <c r="I31" s="80">
        <v>115315.97</v>
      </c>
      <c r="J31" s="80">
        <f>SUM(J32:J44)</f>
        <v>23903.14</v>
      </c>
      <c r="K31" s="80">
        <v>119874.59</v>
      </c>
      <c r="L31" s="80">
        <f>SUM(L32:L44)</f>
        <v>53549.99</v>
      </c>
      <c r="M31" s="80">
        <v>134546.71</v>
      </c>
      <c r="N31" s="82">
        <f>SUM(N32:N44)</f>
        <v>109687.76999999999</v>
      </c>
    </row>
    <row r="32" spans="1:14" s="47" customFormat="1" ht="38.25" x14ac:dyDescent="0.25">
      <c r="A32" s="151"/>
      <c r="B32" s="190"/>
      <c r="C32" s="204" t="s">
        <v>222</v>
      </c>
      <c r="D32" s="204" t="s">
        <v>223</v>
      </c>
      <c r="E32" s="204" t="s">
        <v>224</v>
      </c>
      <c r="F32" s="206" t="s">
        <v>195</v>
      </c>
      <c r="G32" s="230"/>
      <c r="H32" s="223">
        <v>0</v>
      </c>
      <c r="I32" s="223"/>
      <c r="J32" s="223">
        <v>0</v>
      </c>
      <c r="K32" s="223"/>
      <c r="L32" s="223">
        <v>0</v>
      </c>
      <c r="M32" s="223"/>
      <c r="N32" s="224">
        <v>20526.04</v>
      </c>
    </row>
    <row r="33" spans="1:14" s="47" customFormat="1" ht="25.5" x14ac:dyDescent="0.25">
      <c r="A33" s="151"/>
      <c r="B33" s="190"/>
      <c r="C33" s="211" t="s">
        <v>225</v>
      </c>
      <c r="D33" s="211" t="s">
        <v>223</v>
      </c>
      <c r="E33" s="211" t="s">
        <v>224</v>
      </c>
      <c r="F33" s="212" t="s">
        <v>195</v>
      </c>
      <c r="G33" s="231"/>
      <c r="H33" s="226">
        <v>0</v>
      </c>
      <c r="I33" s="226"/>
      <c r="J33" s="226">
        <v>0</v>
      </c>
      <c r="K33" s="226"/>
      <c r="L33" s="226">
        <v>15336.4</v>
      </c>
      <c r="M33" s="226"/>
      <c r="N33" s="228">
        <v>15336.4</v>
      </c>
    </row>
    <row r="34" spans="1:14" s="47" customFormat="1" ht="25.5" x14ac:dyDescent="0.25">
      <c r="A34" s="151"/>
      <c r="B34" s="190"/>
      <c r="C34" s="211" t="s">
        <v>226</v>
      </c>
      <c r="D34" s="211" t="s">
        <v>223</v>
      </c>
      <c r="E34" s="211" t="s">
        <v>224</v>
      </c>
      <c r="F34" s="212" t="s">
        <v>195</v>
      </c>
      <c r="G34" s="231"/>
      <c r="H34" s="226">
        <v>0</v>
      </c>
      <c r="I34" s="226"/>
      <c r="J34" s="226">
        <v>0</v>
      </c>
      <c r="K34" s="226"/>
      <c r="L34" s="226">
        <v>3500</v>
      </c>
      <c r="M34" s="226"/>
      <c r="N34" s="228">
        <v>3500</v>
      </c>
    </row>
    <row r="35" spans="1:14" s="47" customFormat="1" ht="25.5" x14ac:dyDescent="0.25">
      <c r="A35" s="151"/>
      <c r="B35" s="190"/>
      <c r="C35" s="211" t="s">
        <v>227</v>
      </c>
      <c r="D35" s="211" t="s">
        <v>223</v>
      </c>
      <c r="E35" s="211" t="s">
        <v>224</v>
      </c>
      <c r="F35" s="212" t="s">
        <v>195</v>
      </c>
      <c r="G35" s="231"/>
      <c r="H35" s="226">
        <v>0</v>
      </c>
      <c r="I35" s="226"/>
      <c r="J35" s="226">
        <v>0</v>
      </c>
      <c r="K35" s="226"/>
      <c r="L35" s="226">
        <v>0</v>
      </c>
      <c r="M35" s="226"/>
      <c r="N35" s="228">
        <v>7881.89</v>
      </c>
    </row>
    <row r="36" spans="1:14" s="47" customFormat="1" ht="38.25" x14ac:dyDescent="0.25">
      <c r="A36" s="151"/>
      <c r="B36" s="190"/>
      <c r="C36" s="211" t="s">
        <v>228</v>
      </c>
      <c r="D36" s="211" t="s">
        <v>223</v>
      </c>
      <c r="E36" s="211" t="s">
        <v>224</v>
      </c>
      <c r="F36" s="212" t="s">
        <v>195</v>
      </c>
      <c r="G36" s="231"/>
      <c r="H36" s="226">
        <v>0</v>
      </c>
      <c r="I36" s="226"/>
      <c r="J36" s="226">
        <v>1668</v>
      </c>
      <c r="K36" s="226"/>
      <c r="L36" s="226">
        <v>1668</v>
      </c>
      <c r="M36" s="226"/>
      <c r="N36" s="228">
        <v>1668</v>
      </c>
    </row>
    <row r="37" spans="1:14" s="47" customFormat="1" ht="25.5" x14ac:dyDescent="0.25">
      <c r="A37" s="151"/>
      <c r="B37" s="190"/>
      <c r="C37" s="211" t="s">
        <v>229</v>
      </c>
      <c r="D37" s="211" t="s">
        <v>223</v>
      </c>
      <c r="E37" s="211" t="s">
        <v>230</v>
      </c>
      <c r="F37" s="212" t="s">
        <v>195</v>
      </c>
      <c r="G37" s="231"/>
      <c r="H37" s="226">
        <v>0</v>
      </c>
      <c r="I37" s="226"/>
      <c r="J37" s="226">
        <v>20152.55</v>
      </c>
      <c r="K37" s="226"/>
      <c r="L37" s="226">
        <v>25463</v>
      </c>
      <c r="M37" s="226"/>
      <c r="N37" s="228">
        <v>30173</v>
      </c>
    </row>
    <row r="38" spans="1:14" s="47" customFormat="1" ht="38.25" x14ac:dyDescent="0.25">
      <c r="A38" s="151"/>
      <c r="B38" s="190"/>
      <c r="C38" s="211" t="s">
        <v>231</v>
      </c>
      <c r="D38" s="211" t="s">
        <v>223</v>
      </c>
      <c r="E38" s="211" t="s">
        <v>224</v>
      </c>
      <c r="F38" s="212" t="s">
        <v>220</v>
      </c>
      <c r="G38" s="231"/>
      <c r="H38" s="226">
        <v>382.59</v>
      </c>
      <c r="I38" s="226"/>
      <c r="J38" s="226">
        <v>382.59</v>
      </c>
      <c r="K38" s="226"/>
      <c r="L38" s="226">
        <v>382.59</v>
      </c>
      <c r="M38" s="226"/>
      <c r="N38" s="228">
        <v>382.59</v>
      </c>
    </row>
    <row r="39" spans="1:14" s="47" customFormat="1" ht="25.5" x14ac:dyDescent="0.25">
      <c r="A39" s="151"/>
      <c r="B39" s="190"/>
      <c r="C39" s="211" t="s">
        <v>232</v>
      </c>
      <c r="D39" s="211" t="s">
        <v>223</v>
      </c>
      <c r="E39" s="211" t="s">
        <v>230</v>
      </c>
      <c r="F39" s="212" t="s">
        <v>195</v>
      </c>
      <c r="G39" s="231"/>
      <c r="H39" s="226">
        <v>0</v>
      </c>
      <c r="I39" s="226"/>
      <c r="J39" s="226">
        <v>0</v>
      </c>
      <c r="K39" s="226"/>
      <c r="L39" s="226">
        <v>1500</v>
      </c>
      <c r="M39" s="226"/>
      <c r="N39" s="228">
        <v>1500</v>
      </c>
    </row>
    <row r="40" spans="1:14" s="47" customFormat="1" ht="25.5" x14ac:dyDescent="0.25">
      <c r="A40" s="151"/>
      <c r="B40" s="190"/>
      <c r="C40" s="211" t="s">
        <v>233</v>
      </c>
      <c r="D40" s="211" t="s">
        <v>234</v>
      </c>
      <c r="E40" s="211" t="s">
        <v>230</v>
      </c>
      <c r="F40" s="212" t="s">
        <v>220</v>
      </c>
      <c r="G40" s="231"/>
      <c r="H40" s="226">
        <v>0</v>
      </c>
      <c r="I40" s="226"/>
      <c r="J40" s="226">
        <v>0</v>
      </c>
      <c r="K40" s="226"/>
      <c r="L40" s="226">
        <v>0</v>
      </c>
      <c r="M40" s="226"/>
      <c r="N40" s="228">
        <v>19019.849999999999</v>
      </c>
    </row>
    <row r="41" spans="1:14" s="47" customFormat="1" ht="38.25" x14ac:dyDescent="0.25">
      <c r="A41" s="151"/>
      <c r="B41" s="190"/>
      <c r="C41" s="211" t="s">
        <v>235</v>
      </c>
      <c r="D41" s="211" t="s">
        <v>223</v>
      </c>
      <c r="E41" s="211" t="s">
        <v>236</v>
      </c>
      <c r="F41" s="212" t="s">
        <v>220</v>
      </c>
      <c r="G41" s="231"/>
      <c r="H41" s="226">
        <v>0</v>
      </c>
      <c r="I41" s="226"/>
      <c r="J41" s="226">
        <v>1700</v>
      </c>
      <c r="K41" s="226"/>
      <c r="L41" s="226">
        <v>1700</v>
      </c>
      <c r="M41" s="226"/>
      <c r="N41" s="228">
        <v>1700</v>
      </c>
    </row>
    <row r="42" spans="1:14" s="47" customFormat="1" ht="38.25" x14ac:dyDescent="0.25">
      <c r="A42" s="151"/>
      <c r="B42" s="190"/>
      <c r="C42" s="211" t="s">
        <v>237</v>
      </c>
      <c r="D42" s="211" t="s">
        <v>223</v>
      </c>
      <c r="E42" s="211" t="s">
        <v>238</v>
      </c>
      <c r="F42" s="212" t="s">
        <v>195</v>
      </c>
      <c r="G42" s="231"/>
      <c r="H42" s="226">
        <v>0</v>
      </c>
      <c r="I42" s="226"/>
      <c r="J42" s="226">
        <v>0</v>
      </c>
      <c r="K42" s="226"/>
      <c r="L42" s="226">
        <v>0</v>
      </c>
      <c r="M42" s="226"/>
      <c r="N42" s="228">
        <v>3000</v>
      </c>
    </row>
    <row r="43" spans="1:14" s="47" customFormat="1" ht="38.25" x14ac:dyDescent="0.25">
      <c r="A43" s="151"/>
      <c r="B43" s="190"/>
      <c r="C43" s="211" t="s">
        <v>239</v>
      </c>
      <c r="D43" s="211" t="s">
        <v>223</v>
      </c>
      <c r="E43" s="211" t="s">
        <v>238</v>
      </c>
      <c r="F43" s="212" t="s">
        <v>195</v>
      </c>
      <c r="G43" s="231"/>
      <c r="H43" s="226">
        <v>0</v>
      </c>
      <c r="I43" s="226"/>
      <c r="J43" s="226">
        <v>0</v>
      </c>
      <c r="K43" s="226"/>
      <c r="L43" s="226">
        <v>0</v>
      </c>
      <c r="M43" s="226"/>
      <c r="N43" s="228">
        <v>1000</v>
      </c>
    </row>
    <row r="44" spans="1:14" s="47" customFormat="1" ht="25.5" x14ac:dyDescent="0.25">
      <c r="A44" s="151"/>
      <c r="B44" s="190"/>
      <c r="C44" s="191" t="s">
        <v>240</v>
      </c>
      <c r="D44" s="191" t="s">
        <v>234</v>
      </c>
      <c r="E44" s="191" t="s">
        <v>241</v>
      </c>
      <c r="F44" s="195" t="s">
        <v>220</v>
      </c>
      <c r="G44" s="229"/>
      <c r="H44" s="221">
        <v>0</v>
      </c>
      <c r="I44" s="221"/>
      <c r="J44" s="221">
        <v>0</v>
      </c>
      <c r="K44" s="221"/>
      <c r="L44" s="221">
        <v>4000</v>
      </c>
      <c r="M44" s="221"/>
      <c r="N44" s="222">
        <v>4000</v>
      </c>
    </row>
    <row r="45" spans="1:14" x14ac:dyDescent="0.25">
      <c r="A45" s="154" t="s">
        <v>15</v>
      </c>
      <c r="B45" s="156" t="s">
        <v>135</v>
      </c>
      <c r="C45" s="192"/>
      <c r="D45" s="192"/>
      <c r="E45" s="192"/>
      <c r="F45" s="196"/>
      <c r="G45" s="75">
        <f t="shared" ref="G45:N45" si="1">+G31</f>
        <v>80833.08</v>
      </c>
      <c r="H45" s="76">
        <f t="shared" si="1"/>
        <v>382.59</v>
      </c>
      <c r="I45" s="76">
        <f t="shared" si="1"/>
        <v>115315.97</v>
      </c>
      <c r="J45" s="76">
        <f t="shared" si="1"/>
        <v>23903.14</v>
      </c>
      <c r="K45" s="76">
        <f t="shared" si="1"/>
        <v>119874.59</v>
      </c>
      <c r="L45" s="76">
        <f t="shared" si="1"/>
        <v>53549.99</v>
      </c>
      <c r="M45" s="76">
        <f t="shared" si="1"/>
        <v>134546.71</v>
      </c>
      <c r="N45" s="77">
        <f t="shared" si="1"/>
        <v>109687.76999999999</v>
      </c>
    </row>
    <row r="46" spans="1:14" x14ac:dyDescent="0.25">
      <c r="A46" s="151" t="s">
        <v>22</v>
      </c>
      <c r="B46" s="157" t="s">
        <v>21</v>
      </c>
      <c r="C46" s="203"/>
      <c r="D46" s="203"/>
      <c r="E46" s="203"/>
      <c r="F46" s="205"/>
      <c r="G46" s="78">
        <v>30478.46</v>
      </c>
      <c r="H46" s="80">
        <f>SUM(H47:H62)</f>
        <v>17071.939999999999</v>
      </c>
      <c r="I46" s="80">
        <v>45714.77</v>
      </c>
      <c r="J46" s="80">
        <f>SUM(J47:J62)</f>
        <v>30631.22</v>
      </c>
      <c r="K46" s="80">
        <v>61816.06</v>
      </c>
      <c r="L46" s="80">
        <f>SUM(L47:L62)</f>
        <v>47479.3</v>
      </c>
      <c r="M46" s="80">
        <v>67605.039999999994</v>
      </c>
      <c r="N46" s="82">
        <f>SUM(N47:N62)</f>
        <v>63062.180000000008</v>
      </c>
    </row>
    <row r="47" spans="1:14" ht="25.5" x14ac:dyDescent="0.25">
      <c r="A47" s="151"/>
      <c r="B47" s="232"/>
      <c r="C47" s="204" t="s">
        <v>242</v>
      </c>
      <c r="D47" s="204" t="s">
        <v>243</v>
      </c>
      <c r="E47" s="204" t="s">
        <v>244</v>
      </c>
      <c r="F47" s="206" t="s">
        <v>203</v>
      </c>
      <c r="G47" s="230"/>
      <c r="H47" s="223">
        <v>783.02</v>
      </c>
      <c r="I47" s="223"/>
      <c r="J47" s="223">
        <v>1222.01</v>
      </c>
      <c r="K47" s="223"/>
      <c r="L47" s="223">
        <v>1661</v>
      </c>
      <c r="M47" s="223"/>
      <c r="N47" s="224">
        <v>2100</v>
      </c>
    </row>
    <row r="48" spans="1:14" ht="25.5" x14ac:dyDescent="0.25">
      <c r="A48" s="151"/>
      <c r="B48" s="232"/>
      <c r="C48" s="211" t="s">
        <v>245</v>
      </c>
      <c r="D48" s="211" t="s">
        <v>243</v>
      </c>
      <c r="E48" s="211" t="s">
        <v>244</v>
      </c>
      <c r="F48" s="212" t="s">
        <v>195</v>
      </c>
      <c r="G48" s="231"/>
      <c r="H48" s="226">
        <v>1235</v>
      </c>
      <c r="I48" s="226"/>
      <c r="J48" s="226">
        <v>3172.59</v>
      </c>
      <c r="K48" s="226"/>
      <c r="L48" s="226">
        <v>4221.3500000000004</v>
      </c>
      <c r="M48" s="226"/>
      <c r="N48" s="228">
        <v>5500</v>
      </c>
    </row>
    <row r="49" spans="1:14" ht="38.25" x14ac:dyDescent="0.25">
      <c r="A49" s="151"/>
      <c r="B49" s="232"/>
      <c r="C49" s="211" t="s">
        <v>246</v>
      </c>
      <c r="D49" s="211" t="s">
        <v>243</v>
      </c>
      <c r="E49" s="211" t="s">
        <v>247</v>
      </c>
      <c r="F49" s="212" t="s">
        <v>195</v>
      </c>
      <c r="G49" s="231"/>
      <c r="H49" s="226">
        <v>2132.33</v>
      </c>
      <c r="I49" s="226"/>
      <c r="J49" s="226">
        <v>2412.85</v>
      </c>
      <c r="K49" s="226"/>
      <c r="L49" s="226">
        <v>2725.99</v>
      </c>
      <c r="M49" s="226"/>
      <c r="N49" s="228">
        <v>3000</v>
      </c>
    </row>
    <row r="50" spans="1:14" ht="38.25" x14ac:dyDescent="0.25">
      <c r="A50" s="151"/>
      <c r="B50" s="232"/>
      <c r="C50" s="211" t="s">
        <v>248</v>
      </c>
      <c r="D50" s="211" t="s">
        <v>243</v>
      </c>
      <c r="E50" s="211" t="s">
        <v>247</v>
      </c>
      <c r="F50" s="212" t="s">
        <v>203</v>
      </c>
      <c r="G50" s="231"/>
      <c r="H50" s="226">
        <v>0</v>
      </c>
      <c r="I50" s="226"/>
      <c r="J50" s="226">
        <v>42</v>
      </c>
      <c r="K50" s="226"/>
      <c r="L50" s="226">
        <v>84</v>
      </c>
      <c r="M50" s="226"/>
      <c r="N50" s="228">
        <v>126</v>
      </c>
    </row>
    <row r="51" spans="1:14" ht="25.5" x14ac:dyDescent="0.25">
      <c r="A51" s="151"/>
      <c r="B51" s="232"/>
      <c r="C51" s="211" t="s">
        <v>249</v>
      </c>
      <c r="D51" s="211" t="s">
        <v>243</v>
      </c>
      <c r="E51" s="211" t="s">
        <v>244</v>
      </c>
      <c r="F51" s="212" t="s">
        <v>195</v>
      </c>
      <c r="G51" s="231"/>
      <c r="H51" s="226">
        <v>655.32000000000005</v>
      </c>
      <c r="I51" s="226"/>
      <c r="J51" s="226">
        <v>757.94</v>
      </c>
      <c r="K51" s="226"/>
      <c r="L51" s="226">
        <v>872.2</v>
      </c>
      <c r="M51" s="226"/>
      <c r="N51" s="228">
        <v>970</v>
      </c>
    </row>
    <row r="52" spans="1:14" ht="25.5" x14ac:dyDescent="0.25">
      <c r="A52" s="151"/>
      <c r="B52" s="232"/>
      <c r="C52" s="211" t="s">
        <v>250</v>
      </c>
      <c r="D52" s="211" t="s">
        <v>243</v>
      </c>
      <c r="E52" s="211" t="s">
        <v>251</v>
      </c>
      <c r="F52" s="212" t="s">
        <v>203</v>
      </c>
      <c r="G52" s="231"/>
      <c r="H52" s="226">
        <v>0</v>
      </c>
      <c r="I52" s="226"/>
      <c r="J52" s="226">
        <v>54.33</v>
      </c>
      <c r="K52" s="226"/>
      <c r="L52" s="226">
        <v>108.66</v>
      </c>
      <c r="M52" s="226"/>
      <c r="N52" s="228">
        <v>163</v>
      </c>
    </row>
    <row r="53" spans="1:14" ht="25.5" x14ac:dyDescent="0.25">
      <c r="A53" s="151"/>
      <c r="B53" s="232"/>
      <c r="C53" s="211" t="s">
        <v>252</v>
      </c>
      <c r="D53" s="211" t="s">
        <v>243</v>
      </c>
      <c r="E53" s="211" t="s">
        <v>251</v>
      </c>
      <c r="F53" s="212" t="s">
        <v>203</v>
      </c>
      <c r="G53" s="231"/>
      <c r="H53" s="226">
        <v>27.61</v>
      </c>
      <c r="I53" s="226"/>
      <c r="J53" s="226">
        <v>51.74</v>
      </c>
      <c r="K53" s="226"/>
      <c r="L53" s="226">
        <v>75.87</v>
      </c>
      <c r="M53" s="226"/>
      <c r="N53" s="228">
        <v>100</v>
      </c>
    </row>
    <row r="54" spans="1:14" ht="38.25" x14ac:dyDescent="0.25">
      <c r="A54" s="151"/>
      <c r="B54" s="232"/>
      <c r="C54" s="211" t="s">
        <v>253</v>
      </c>
      <c r="D54" s="211" t="s">
        <v>243</v>
      </c>
      <c r="E54" s="211" t="s">
        <v>254</v>
      </c>
      <c r="F54" s="212" t="s">
        <v>195</v>
      </c>
      <c r="G54" s="231"/>
      <c r="H54" s="226">
        <v>950</v>
      </c>
      <c r="I54" s="226"/>
      <c r="J54" s="226">
        <v>1599.95</v>
      </c>
      <c r="K54" s="226"/>
      <c r="L54" s="226">
        <v>2349.87</v>
      </c>
      <c r="M54" s="226"/>
      <c r="N54" s="228">
        <v>3100</v>
      </c>
    </row>
    <row r="55" spans="1:14" ht="38.25" x14ac:dyDescent="0.25">
      <c r="A55" s="151"/>
      <c r="B55" s="232"/>
      <c r="C55" s="211" t="s">
        <v>255</v>
      </c>
      <c r="D55" s="211" t="s">
        <v>243</v>
      </c>
      <c r="E55" s="211" t="s">
        <v>254</v>
      </c>
      <c r="F55" s="212" t="s">
        <v>220</v>
      </c>
      <c r="G55" s="231"/>
      <c r="H55" s="226">
        <v>0</v>
      </c>
      <c r="I55" s="226"/>
      <c r="J55" s="226">
        <v>960</v>
      </c>
      <c r="K55" s="226"/>
      <c r="L55" s="226">
        <v>960</v>
      </c>
      <c r="M55" s="226"/>
      <c r="N55" s="228">
        <v>960</v>
      </c>
    </row>
    <row r="56" spans="1:14" ht="25.5" x14ac:dyDescent="0.25">
      <c r="A56" s="151"/>
      <c r="B56" s="232"/>
      <c r="C56" s="211" t="s">
        <v>256</v>
      </c>
      <c r="D56" s="211" t="s">
        <v>243</v>
      </c>
      <c r="E56" s="211" t="s">
        <v>257</v>
      </c>
      <c r="F56" s="212" t="s">
        <v>195</v>
      </c>
      <c r="G56" s="231"/>
      <c r="H56" s="226">
        <v>0</v>
      </c>
      <c r="I56" s="226"/>
      <c r="J56" s="226">
        <v>0</v>
      </c>
      <c r="K56" s="226"/>
      <c r="L56" s="226">
        <v>406.8</v>
      </c>
      <c r="M56" s="226"/>
      <c r="N56" s="228">
        <v>406.8</v>
      </c>
    </row>
    <row r="57" spans="1:14" ht="25.5" x14ac:dyDescent="0.25">
      <c r="A57" s="151"/>
      <c r="B57" s="232"/>
      <c r="C57" s="211" t="s">
        <v>258</v>
      </c>
      <c r="D57" s="211" t="s">
        <v>243</v>
      </c>
      <c r="E57" s="211" t="s">
        <v>230</v>
      </c>
      <c r="F57" s="212" t="s">
        <v>195</v>
      </c>
      <c r="G57" s="231"/>
      <c r="H57" s="226">
        <v>1740</v>
      </c>
      <c r="I57" s="226"/>
      <c r="J57" s="226">
        <v>2036.14</v>
      </c>
      <c r="K57" s="226"/>
      <c r="L57" s="226">
        <v>11714.11</v>
      </c>
      <c r="M57" s="226"/>
      <c r="N57" s="228">
        <v>13000</v>
      </c>
    </row>
    <row r="58" spans="1:14" ht="25.5" x14ac:dyDescent="0.25">
      <c r="A58" s="151"/>
      <c r="B58" s="232"/>
      <c r="C58" s="211" t="s">
        <v>259</v>
      </c>
      <c r="D58" s="211" t="s">
        <v>260</v>
      </c>
      <c r="E58" s="211" t="s">
        <v>230</v>
      </c>
      <c r="F58" s="212" t="s">
        <v>203</v>
      </c>
      <c r="G58" s="231"/>
      <c r="H58" s="226">
        <v>0</v>
      </c>
      <c r="I58" s="226"/>
      <c r="J58" s="226">
        <v>329.99</v>
      </c>
      <c r="K58" s="226"/>
      <c r="L58" s="226">
        <v>659.98</v>
      </c>
      <c r="M58" s="226"/>
      <c r="N58" s="228">
        <v>989.97</v>
      </c>
    </row>
    <row r="59" spans="1:14" ht="25.5" x14ac:dyDescent="0.25">
      <c r="A59" s="151"/>
      <c r="B59" s="232"/>
      <c r="C59" s="211" t="s">
        <v>261</v>
      </c>
      <c r="D59" s="211" t="s">
        <v>260</v>
      </c>
      <c r="E59" s="211" t="s">
        <v>230</v>
      </c>
      <c r="F59" s="212" t="s">
        <v>195</v>
      </c>
      <c r="G59" s="231"/>
      <c r="H59" s="226">
        <v>1803.95</v>
      </c>
      <c r="I59" s="226"/>
      <c r="J59" s="226">
        <v>2895.23</v>
      </c>
      <c r="K59" s="226"/>
      <c r="L59" s="226">
        <v>5743.06</v>
      </c>
      <c r="M59" s="226"/>
      <c r="N59" s="228">
        <v>8450</v>
      </c>
    </row>
    <row r="60" spans="1:14" ht="25.5" x14ac:dyDescent="0.25">
      <c r="A60" s="151"/>
      <c r="B60" s="232"/>
      <c r="C60" s="211" t="s">
        <v>262</v>
      </c>
      <c r="D60" s="211" t="s">
        <v>260</v>
      </c>
      <c r="E60" s="211" t="s">
        <v>263</v>
      </c>
      <c r="F60" s="212" t="s">
        <v>195</v>
      </c>
      <c r="G60" s="231"/>
      <c r="H60" s="226">
        <v>1700</v>
      </c>
      <c r="I60" s="226"/>
      <c r="J60" s="226">
        <v>1700</v>
      </c>
      <c r="K60" s="226"/>
      <c r="L60" s="226">
        <v>1700</v>
      </c>
      <c r="M60" s="226"/>
      <c r="N60" s="228">
        <v>10000</v>
      </c>
    </row>
    <row r="61" spans="1:14" ht="25.5" x14ac:dyDescent="0.25">
      <c r="A61" s="151"/>
      <c r="B61" s="232"/>
      <c r="C61" s="211" t="s">
        <v>264</v>
      </c>
      <c r="D61" s="211" t="s">
        <v>260</v>
      </c>
      <c r="E61" s="211" t="s">
        <v>230</v>
      </c>
      <c r="F61" s="212" t="s">
        <v>195</v>
      </c>
      <c r="G61" s="231"/>
      <c r="H61" s="226">
        <v>450</v>
      </c>
      <c r="I61" s="226"/>
      <c r="J61" s="226">
        <v>1050.04</v>
      </c>
      <c r="K61" s="226"/>
      <c r="L61" s="226">
        <v>1850</v>
      </c>
      <c r="M61" s="226"/>
      <c r="N61" s="228">
        <v>1850</v>
      </c>
    </row>
    <row r="62" spans="1:14" ht="25.5" x14ac:dyDescent="0.25">
      <c r="A62" s="151"/>
      <c r="B62" s="232"/>
      <c r="C62" s="191" t="s">
        <v>265</v>
      </c>
      <c r="D62" s="191" t="s">
        <v>260</v>
      </c>
      <c r="E62" s="191" t="s">
        <v>230</v>
      </c>
      <c r="F62" s="195" t="s">
        <v>195</v>
      </c>
      <c r="G62" s="229"/>
      <c r="H62" s="221">
        <v>5594.71</v>
      </c>
      <c r="I62" s="221"/>
      <c r="J62" s="221">
        <v>12346.41</v>
      </c>
      <c r="K62" s="221"/>
      <c r="L62" s="221">
        <v>12346.41</v>
      </c>
      <c r="M62" s="221"/>
      <c r="N62" s="222">
        <v>12346.41</v>
      </c>
    </row>
    <row r="63" spans="1:14" ht="30" x14ac:dyDescent="0.25">
      <c r="A63" s="151" t="s">
        <v>24</v>
      </c>
      <c r="B63" s="157" t="s">
        <v>23</v>
      </c>
      <c r="C63" s="193"/>
      <c r="D63" s="193"/>
      <c r="E63" s="193"/>
      <c r="F63" s="197"/>
      <c r="G63" s="78">
        <v>3064</v>
      </c>
      <c r="H63" s="80">
        <v>2558</v>
      </c>
      <c r="I63" s="80">
        <v>8160</v>
      </c>
      <c r="J63" s="80">
        <v>3798.94</v>
      </c>
      <c r="K63" s="80">
        <v>10192</v>
      </c>
      <c r="L63" s="80">
        <v>4371.16</v>
      </c>
      <c r="M63" s="80">
        <v>17256</v>
      </c>
      <c r="N63" s="82">
        <v>5500</v>
      </c>
    </row>
    <row r="64" spans="1:14" ht="38.25" x14ac:dyDescent="0.25">
      <c r="A64" s="151"/>
      <c r="B64" s="232"/>
      <c r="C64" s="193" t="s">
        <v>266</v>
      </c>
      <c r="D64" s="193" t="s">
        <v>267</v>
      </c>
      <c r="E64" s="193" t="s">
        <v>230</v>
      </c>
      <c r="F64" s="197" t="s">
        <v>195</v>
      </c>
      <c r="G64" s="78"/>
      <c r="H64" s="80">
        <v>2558</v>
      </c>
      <c r="I64" s="80"/>
      <c r="J64" s="80">
        <v>3798.94</v>
      </c>
      <c r="K64" s="80"/>
      <c r="L64" s="80">
        <v>4371.16</v>
      </c>
      <c r="M64" s="80"/>
      <c r="N64" s="82">
        <v>5500</v>
      </c>
    </row>
    <row r="65" spans="1:14" x14ac:dyDescent="0.25">
      <c r="A65" s="151" t="s">
        <v>26</v>
      </c>
      <c r="B65" s="150" t="s">
        <v>25</v>
      </c>
      <c r="C65" s="193"/>
      <c r="D65" s="193"/>
      <c r="E65" s="193"/>
      <c r="F65" s="197"/>
      <c r="G65" s="78">
        <v>0.21</v>
      </c>
      <c r="H65" s="80">
        <f>SUM(H66:H67)</f>
        <v>48.74</v>
      </c>
      <c r="I65" s="80">
        <v>0.21</v>
      </c>
      <c r="J65" s="80">
        <f>SUM(J66:J67)</f>
        <v>52.1</v>
      </c>
      <c r="K65" s="80">
        <v>0.21</v>
      </c>
      <c r="L65" s="80">
        <f>SUM(L66:L67)</f>
        <v>55.46</v>
      </c>
      <c r="M65" s="80">
        <v>196.67</v>
      </c>
      <c r="N65" s="82">
        <f>SUM(N66:N67)</f>
        <v>110.6</v>
      </c>
    </row>
    <row r="66" spans="1:14" ht="38.25" x14ac:dyDescent="0.25">
      <c r="A66" s="151"/>
      <c r="B66" s="190"/>
      <c r="C66" s="204" t="s">
        <v>268</v>
      </c>
      <c r="D66" s="204" t="s">
        <v>269</v>
      </c>
      <c r="E66" s="204" t="s">
        <v>270</v>
      </c>
      <c r="F66" s="206" t="s">
        <v>220</v>
      </c>
      <c r="G66" s="230"/>
      <c r="H66" s="223">
        <v>48.21</v>
      </c>
      <c r="I66" s="223"/>
      <c r="J66" s="223">
        <v>48.21</v>
      </c>
      <c r="K66" s="223"/>
      <c r="L66" s="223">
        <v>48.21</v>
      </c>
      <c r="M66" s="223"/>
      <c r="N66" s="224">
        <v>100</v>
      </c>
    </row>
    <row r="67" spans="1:14" ht="38.25" x14ac:dyDescent="0.25">
      <c r="A67" s="151"/>
      <c r="B67" s="190"/>
      <c r="C67" s="191" t="s">
        <v>271</v>
      </c>
      <c r="D67" s="191" t="s">
        <v>272</v>
      </c>
      <c r="E67" s="191" t="s">
        <v>273</v>
      </c>
      <c r="F67" s="195" t="s">
        <v>203</v>
      </c>
      <c r="G67" s="229"/>
      <c r="H67" s="221">
        <v>0.53</v>
      </c>
      <c r="I67" s="221"/>
      <c r="J67" s="221">
        <v>3.89</v>
      </c>
      <c r="K67" s="221"/>
      <c r="L67" s="221">
        <v>7.25</v>
      </c>
      <c r="M67" s="221"/>
      <c r="N67" s="222">
        <v>10.6</v>
      </c>
    </row>
    <row r="68" spans="1:14" x14ac:dyDescent="0.25">
      <c r="A68" s="151" t="s">
        <v>28</v>
      </c>
      <c r="B68" s="150" t="s">
        <v>27</v>
      </c>
      <c r="C68" s="193"/>
      <c r="D68" s="193"/>
      <c r="E68" s="193"/>
      <c r="F68" s="197"/>
      <c r="G68" s="83"/>
      <c r="H68" s="85">
        <v>0</v>
      </c>
      <c r="I68" s="85"/>
      <c r="J68" s="85">
        <v>6.67</v>
      </c>
      <c r="K68" s="85"/>
      <c r="L68" s="85">
        <v>13.34</v>
      </c>
      <c r="M68" s="85"/>
      <c r="N68" s="87">
        <v>20</v>
      </c>
    </row>
    <row r="69" spans="1:14" ht="51" x14ac:dyDescent="0.25">
      <c r="A69" s="151"/>
      <c r="B69" s="190"/>
      <c r="C69" s="193" t="s">
        <v>274</v>
      </c>
      <c r="D69" s="193" t="s">
        <v>275</v>
      </c>
      <c r="E69" s="193" t="s">
        <v>276</v>
      </c>
      <c r="F69" s="197" t="s">
        <v>203</v>
      </c>
      <c r="G69" s="83"/>
      <c r="H69" s="238">
        <v>0</v>
      </c>
      <c r="I69" s="85"/>
      <c r="J69" s="238">
        <v>6.67</v>
      </c>
      <c r="K69" s="85"/>
      <c r="L69" s="238">
        <v>13.34</v>
      </c>
      <c r="M69" s="85"/>
      <c r="N69" s="240">
        <v>20</v>
      </c>
    </row>
    <row r="70" spans="1:14" x14ac:dyDescent="0.25">
      <c r="A70" s="151" t="s">
        <v>30</v>
      </c>
      <c r="B70" s="150" t="s">
        <v>29</v>
      </c>
      <c r="C70" s="193"/>
      <c r="D70" s="193"/>
      <c r="E70" s="193"/>
      <c r="F70" s="197"/>
      <c r="G70" s="83">
        <v>19923.240000000002</v>
      </c>
      <c r="H70" s="85">
        <f>SUM(H71:H82)</f>
        <v>36767.729999999996</v>
      </c>
      <c r="I70" s="85">
        <v>35257.94</v>
      </c>
      <c r="J70" s="85">
        <f>SUM(J71:J82)</f>
        <v>60123.130000000005</v>
      </c>
      <c r="K70" s="85">
        <v>50419.34</v>
      </c>
      <c r="L70" s="85">
        <f>SUM(L71:L82)</f>
        <v>92931.500000000015</v>
      </c>
      <c r="M70" s="85">
        <v>62078.38</v>
      </c>
      <c r="N70" s="87">
        <f>SUM(N71:N82)</f>
        <v>146909.66</v>
      </c>
    </row>
    <row r="71" spans="1:14" ht="38.25" x14ac:dyDescent="0.25">
      <c r="A71" s="151"/>
      <c r="B71" s="190"/>
      <c r="C71" s="204" t="s">
        <v>277</v>
      </c>
      <c r="D71" s="204" t="s">
        <v>278</v>
      </c>
      <c r="E71" s="204" t="s">
        <v>279</v>
      </c>
      <c r="F71" s="206" t="s">
        <v>195</v>
      </c>
      <c r="G71" s="234"/>
      <c r="H71" s="241">
        <v>1347.27</v>
      </c>
      <c r="I71" s="236"/>
      <c r="J71" s="241">
        <v>4728.3</v>
      </c>
      <c r="K71" s="236"/>
      <c r="L71" s="241">
        <v>9329.09</v>
      </c>
      <c r="M71" s="236"/>
      <c r="N71" s="242">
        <v>12476.41</v>
      </c>
    </row>
    <row r="72" spans="1:14" ht="38.25" x14ac:dyDescent="0.25">
      <c r="A72" s="151"/>
      <c r="B72" s="190"/>
      <c r="C72" s="211" t="s">
        <v>280</v>
      </c>
      <c r="D72" s="211" t="s">
        <v>278</v>
      </c>
      <c r="E72" s="211" t="s">
        <v>279</v>
      </c>
      <c r="F72" s="212" t="s">
        <v>195</v>
      </c>
      <c r="G72" s="243"/>
      <c r="H72" s="244">
        <v>5580.32</v>
      </c>
      <c r="I72" s="245"/>
      <c r="J72" s="244">
        <v>18028.89</v>
      </c>
      <c r="K72" s="245"/>
      <c r="L72" s="244">
        <v>32408.54</v>
      </c>
      <c r="M72" s="245"/>
      <c r="N72" s="246">
        <v>43895.41</v>
      </c>
    </row>
    <row r="73" spans="1:14" ht="38.25" x14ac:dyDescent="0.25">
      <c r="A73" s="151"/>
      <c r="B73" s="190"/>
      <c r="C73" s="211" t="s">
        <v>281</v>
      </c>
      <c r="D73" s="211" t="s">
        <v>282</v>
      </c>
      <c r="E73" s="211" t="s">
        <v>283</v>
      </c>
      <c r="F73" s="212" t="s">
        <v>195</v>
      </c>
      <c r="G73" s="243"/>
      <c r="H73" s="244">
        <v>260</v>
      </c>
      <c r="I73" s="245"/>
      <c r="J73" s="244">
        <v>923.56</v>
      </c>
      <c r="K73" s="245"/>
      <c r="L73" s="244">
        <v>1707.85</v>
      </c>
      <c r="M73" s="245"/>
      <c r="N73" s="246">
        <v>2341.44</v>
      </c>
    </row>
    <row r="74" spans="1:14" ht="25.5" x14ac:dyDescent="0.25">
      <c r="A74" s="151"/>
      <c r="B74" s="190"/>
      <c r="C74" s="211" t="s">
        <v>284</v>
      </c>
      <c r="D74" s="211" t="s">
        <v>285</v>
      </c>
      <c r="E74" s="211" t="s">
        <v>286</v>
      </c>
      <c r="F74" s="212" t="s">
        <v>195</v>
      </c>
      <c r="G74" s="243"/>
      <c r="H74" s="244">
        <v>122</v>
      </c>
      <c r="I74" s="245"/>
      <c r="J74" s="244">
        <v>122</v>
      </c>
      <c r="K74" s="245"/>
      <c r="L74" s="244">
        <v>1003.11</v>
      </c>
      <c r="M74" s="245"/>
      <c r="N74" s="246">
        <v>6000</v>
      </c>
    </row>
    <row r="75" spans="1:14" ht="38.25" x14ac:dyDescent="0.25">
      <c r="A75" s="151"/>
      <c r="B75" s="190"/>
      <c r="C75" s="211" t="s">
        <v>287</v>
      </c>
      <c r="D75" s="211" t="s">
        <v>285</v>
      </c>
      <c r="E75" s="211" t="s">
        <v>286</v>
      </c>
      <c r="F75" s="212" t="s">
        <v>220</v>
      </c>
      <c r="G75" s="243"/>
      <c r="H75" s="244">
        <v>0</v>
      </c>
      <c r="I75" s="245"/>
      <c r="J75" s="244">
        <v>0</v>
      </c>
      <c r="K75" s="245"/>
      <c r="L75" s="244">
        <v>4200</v>
      </c>
      <c r="M75" s="245"/>
      <c r="N75" s="246">
        <v>8465</v>
      </c>
    </row>
    <row r="76" spans="1:14" ht="38.25" x14ac:dyDescent="0.25">
      <c r="A76" s="151"/>
      <c r="B76" s="190"/>
      <c r="C76" s="211" t="s">
        <v>288</v>
      </c>
      <c r="D76" s="211" t="s">
        <v>282</v>
      </c>
      <c r="E76" s="211" t="s">
        <v>283</v>
      </c>
      <c r="F76" s="212" t="s">
        <v>220</v>
      </c>
      <c r="G76" s="243"/>
      <c r="H76" s="244">
        <v>10548.97</v>
      </c>
      <c r="I76" s="245"/>
      <c r="J76" s="244">
        <v>10548.97</v>
      </c>
      <c r="K76" s="245"/>
      <c r="L76" s="244">
        <v>10802.26</v>
      </c>
      <c r="M76" s="245"/>
      <c r="N76" s="246">
        <v>18931.400000000001</v>
      </c>
    </row>
    <row r="77" spans="1:14" ht="38.25" x14ac:dyDescent="0.25">
      <c r="A77" s="151"/>
      <c r="B77" s="190"/>
      <c r="C77" s="211" t="s">
        <v>289</v>
      </c>
      <c r="D77" s="211" t="s">
        <v>285</v>
      </c>
      <c r="E77" s="211" t="s">
        <v>286</v>
      </c>
      <c r="F77" s="212" t="s">
        <v>203</v>
      </c>
      <c r="G77" s="243"/>
      <c r="H77" s="244">
        <v>0</v>
      </c>
      <c r="I77" s="245"/>
      <c r="J77" s="244">
        <v>465.57</v>
      </c>
      <c r="K77" s="245"/>
      <c r="L77" s="244">
        <v>931.14</v>
      </c>
      <c r="M77" s="245"/>
      <c r="N77" s="246">
        <v>1396.72</v>
      </c>
    </row>
    <row r="78" spans="1:14" ht="25.5" x14ac:dyDescent="0.25">
      <c r="A78" s="151"/>
      <c r="B78" s="190"/>
      <c r="C78" s="211" t="s">
        <v>290</v>
      </c>
      <c r="D78" s="211" t="s">
        <v>285</v>
      </c>
      <c r="E78" s="211" t="s">
        <v>286</v>
      </c>
      <c r="F78" s="212" t="s">
        <v>203</v>
      </c>
      <c r="G78" s="243"/>
      <c r="H78" s="244">
        <v>0</v>
      </c>
      <c r="I78" s="245"/>
      <c r="J78" s="244">
        <v>6333.33</v>
      </c>
      <c r="K78" s="245"/>
      <c r="L78" s="244">
        <v>12666.66</v>
      </c>
      <c r="M78" s="245"/>
      <c r="N78" s="246">
        <v>19000</v>
      </c>
    </row>
    <row r="79" spans="1:14" ht="51" x14ac:dyDescent="0.25">
      <c r="A79" s="151"/>
      <c r="B79" s="190"/>
      <c r="C79" s="211" t="s">
        <v>291</v>
      </c>
      <c r="D79" s="211" t="s">
        <v>278</v>
      </c>
      <c r="E79" s="211" t="s">
        <v>292</v>
      </c>
      <c r="F79" s="212" t="s">
        <v>220</v>
      </c>
      <c r="G79" s="243"/>
      <c r="H79" s="244">
        <v>0</v>
      </c>
      <c r="I79" s="245"/>
      <c r="J79" s="244">
        <v>0</v>
      </c>
      <c r="K79" s="245"/>
      <c r="L79" s="244">
        <v>847</v>
      </c>
      <c r="M79" s="245"/>
      <c r="N79" s="246">
        <v>1694</v>
      </c>
    </row>
    <row r="80" spans="1:14" ht="51" x14ac:dyDescent="0.25">
      <c r="A80" s="151"/>
      <c r="B80" s="190"/>
      <c r="C80" s="211" t="s">
        <v>293</v>
      </c>
      <c r="D80" s="211" t="s">
        <v>278</v>
      </c>
      <c r="E80" s="211" t="s">
        <v>292</v>
      </c>
      <c r="F80" s="212" t="s">
        <v>195</v>
      </c>
      <c r="G80" s="243"/>
      <c r="H80" s="244">
        <v>0</v>
      </c>
      <c r="I80" s="245"/>
      <c r="J80" s="244">
        <v>0</v>
      </c>
      <c r="K80" s="245"/>
      <c r="L80" s="244">
        <v>0</v>
      </c>
      <c r="M80" s="245"/>
      <c r="N80" s="246">
        <v>1500</v>
      </c>
    </row>
    <row r="81" spans="1:14" ht="25.5" x14ac:dyDescent="0.25">
      <c r="A81" s="151"/>
      <c r="B81" s="190"/>
      <c r="C81" s="211" t="s">
        <v>294</v>
      </c>
      <c r="D81" s="211" t="s">
        <v>285</v>
      </c>
      <c r="E81" s="211" t="s">
        <v>286</v>
      </c>
      <c r="F81" s="212" t="s">
        <v>203</v>
      </c>
      <c r="G81" s="243"/>
      <c r="H81" s="244">
        <v>17409.97</v>
      </c>
      <c r="I81" s="245"/>
      <c r="J81" s="244">
        <v>17473.310000000001</v>
      </c>
      <c r="K81" s="245"/>
      <c r="L81" s="244">
        <v>17536.650000000001</v>
      </c>
      <c r="M81" s="245"/>
      <c r="N81" s="246">
        <v>17600</v>
      </c>
    </row>
    <row r="82" spans="1:14" ht="25.5" x14ac:dyDescent="0.25">
      <c r="A82" s="151"/>
      <c r="B82" s="190"/>
      <c r="C82" s="191" t="s">
        <v>295</v>
      </c>
      <c r="D82" s="191" t="s">
        <v>285</v>
      </c>
      <c r="E82" s="191" t="s">
        <v>286</v>
      </c>
      <c r="F82" s="195" t="s">
        <v>220</v>
      </c>
      <c r="G82" s="233"/>
      <c r="H82" s="237">
        <v>1499.2</v>
      </c>
      <c r="I82" s="235"/>
      <c r="J82" s="237">
        <v>1499.2</v>
      </c>
      <c r="K82" s="235"/>
      <c r="L82" s="237">
        <v>1499.2</v>
      </c>
      <c r="M82" s="235"/>
      <c r="N82" s="239">
        <v>13609.28</v>
      </c>
    </row>
    <row r="83" spans="1:14" x14ac:dyDescent="0.25">
      <c r="A83" s="154" t="s">
        <v>20</v>
      </c>
      <c r="B83" s="156" t="s">
        <v>119</v>
      </c>
      <c r="C83" s="192"/>
      <c r="D83" s="192"/>
      <c r="E83" s="192"/>
      <c r="F83" s="196"/>
      <c r="G83" s="75">
        <f t="shared" ref="G83:N83" si="2">+G70+G68+G65+G63+G46</f>
        <v>53465.91</v>
      </c>
      <c r="H83" s="76">
        <f t="shared" si="2"/>
        <v>56446.409999999989</v>
      </c>
      <c r="I83" s="76">
        <f t="shared" si="2"/>
        <v>89132.92</v>
      </c>
      <c r="J83" s="76">
        <f t="shared" si="2"/>
        <v>94612.06</v>
      </c>
      <c r="K83" s="76">
        <f t="shared" si="2"/>
        <v>122427.60999999999</v>
      </c>
      <c r="L83" s="76">
        <f t="shared" si="2"/>
        <v>144850.76</v>
      </c>
      <c r="M83" s="76">
        <f t="shared" si="2"/>
        <v>147136.08999999997</v>
      </c>
      <c r="N83" s="77">
        <f t="shared" si="2"/>
        <v>215602.44</v>
      </c>
    </row>
    <row r="84" spans="1:14" x14ac:dyDescent="0.25">
      <c r="A84" s="151" t="s">
        <v>33</v>
      </c>
      <c r="B84" s="150" t="s">
        <v>32</v>
      </c>
      <c r="C84" s="152"/>
      <c r="D84" s="152"/>
      <c r="E84" s="152"/>
      <c r="F84" s="153"/>
      <c r="G84" s="83"/>
      <c r="H84" s="85"/>
      <c r="I84" s="85"/>
      <c r="J84" s="85"/>
      <c r="K84" s="85"/>
      <c r="L84" s="85"/>
      <c r="M84" s="85"/>
      <c r="N84" s="87"/>
    </row>
    <row r="85" spans="1:14" x14ac:dyDescent="0.25">
      <c r="A85" s="151" t="s">
        <v>34</v>
      </c>
      <c r="B85" s="150" t="s">
        <v>0</v>
      </c>
      <c r="C85" s="203"/>
      <c r="D85" s="203"/>
      <c r="E85" s="203"/>
      <c r="F85" s="205"/>
      <c r="G85" s="83"/>
      <c r="H85" s="85">
        <f>SUM(H86:H95)</f>
        <v>0</v>
      </c>
      <c r="I85" s="85">
        <v>683712.2</v>
      </c>
      <c r="J85" s="85">
        <f>SUM(J86:J95)</f>
        <v>4326.3999999999996</v>
      </c>
      <c r="K85" s="85">
        <v>760395.8</v>
      </c>
      <c r="L85" s="85">
        <f>SUM(L86:L95)</f>
        <v>10215.219999999999</v>
      </c>
      <c r="M85" s="85">
        <v>1237987</v>
      </c>
      <c r="N85" s="87">
        <f>SUM(N86:N95)</f>
        <v>522953.16000000003</v>
      </c>
    </row>
    <row r="86" spans="1:14" ht="25.5" x14ac:dyDescent="0.25">
      <c r="A86" s="151"/>
      <c r="B86" s="190"/>
      <c r="C86" s="204" t="s">
        <v>296</v>
      </c>
      <c r="D86" s="204" t="s">
        <v>297</v>
      </c>
      <c r="E86" s="204" t="s">
        <v>230</v>
      </c>
      <c r="F86" s="206" t="s">
        <v>220</v>
      </c>
      <c r="G86" s="234"/>
      <c r="H86" s="241">
        <v>0</v>
      </c>
      <c r="I86" s="236"/>
      <c r="J86" s="241">
        <v>4326.3999999999996</v>
      </c>
      <c r="K86" s="236"/>
      <c r="L86" s="241">
        <v>4326.3999999999996</v>
      </c>
      <c r="M86" s="236"/>
      <c r="N86" s="242">
        <v>4326.3999999999996</v>
      </c>
    </row>
    <row r="87" spans="1:14" ht="38.25" x14ac:dyDescent="0.25">
      <c r="A87" s="151"/>
      <c r="B87" s="190"/>
      <c r="C87" s="211" t="s">
        <v>298</v>
      </c>
      <c r="D87" s="211" t="s">
        <v>297</v>
      </c>
      <c r="E87" s="211" t="s">
        <v>299</v>
      </c>
      <c r="F87" s="212" t="s">
        <v>220</v>
      </c>
      <c r="G87" s="243"/>
      <c r="H87" s="244">
        <v>0</v>
      </c>
      <c r="I87" s="245"/>
      <c r="J87" s="244">
        <v>0</v>
      </c>
      <c r="K87" s="245"/>
      <c r="L87" s="244">
        <v>5888.82</v>
      </c>
      <c r="M87" s="245"/>
      <c r="N87" s="246">
        <v>5888.82</v>
      </c>
    </row>
    <row r="88" spans="1:14" ht="51" x14ac:dyDescent="0.25">
      <c r="A88" s="151"/>
      <c r="B88" s="190"/>
      <c r="C88" s="211" t="s">
        <v>300</v>
      </c>
      <c r="D88" s="211" t="s">
        <v>297</v>
      </c>
      <c r="E88" s="211" t="s">
        <v>299</v>
      </c>
      <c r="F88" s="212" t="s">
        <v>220</v>
      </c>
      <c r="G88" s="243"/>
      <c r="H88" s="244">
        <v>0</v>
      </c>
      <c r="I88" s="245"/>
      <c r="J88" s="244">
        <v>0</v>
      </c>
      <c r="K88" s="245"/>
      <c r="L88" s="244">
        <v>0</v>
      </c>
      <c r="M88" s="245"/>
      <c r="N88" s="246">
        <v>21452.400000000001</v>
      </c>
    </row>
    <row r="89" spans="1:14" ht="51" x14ac:dyDescent="0.25">
      <c r="A89" s="151"/>
      <c r="B89" s="190"/>
      <c r="C89" s="211" t="s">
        <v>301</v>
      </c>
      <c r="D89" s="211" t="s">
        <v>297</v>
      </c>
      <c r="E89" s="211" t="s">
        <v>299</v>
      </c>
      <c r="F89" s="212" t="s">
        <v>220</v>
      </c>
      <c r="G89" s="243"/>
      <c r="H89" s="244">
        <v>0</v>
      </c>
      <c r="I89" s="245"/>
      <c r="J89" s="244">
        <v>0</v>
      </c>
      <c r="K89" s="245"/>
      <c r="L89" s="244">
        <v>0</v>
      </c>
      <c r="M89" s="245"/>
      <c r="N89" s="246">
        <v>23955.4</v>
      </c>
    </row>
    <row r="90" spans="1:14" ht="38.25" x14ac:dyDescent="0.25">
      <c r="A90" s="151"/>
      <c r="B90" s="190"/>
      <c r="C90" s="211" t="s">
        <v>302</v>
      </c>
      <c r="D90" s="211" t="s">
        <v>303</v>
      </c>
      <c r="E90" s="211" t="s">
        <v>304</v>
      </c>
      <c r="F90" s="212" t="s">
        <v>220</v>
      </c>
      <c r="G90" s="243"/>
      <c r="H90" s="244">
        <v>0</v>
      </c>
      <c r="I90" s="245"/>
      <c r="J90" s="244">
        <v>0</v>
      </c>
      <c r="K90" s="245"/>
      <c r="L90" s="244">
        <v>0</v>
      </c>
      <c r="M90" s="245"/>
      <c r="N90" s="246">
        <v>67740</v>
      </c>
    </row>
    <row r="91" spans="1:14" ht="51" x14ac:dyDescent="0.25">
      <c r="A91" s="151"/>
      <c r="B91" s="190"/>
      <c r="C91" s="211" t="s">
        <v>305</v>
      </c>
      <c r="D91" s="211" t="s">
        <v>297</v>
      </c>
      <c r="E91" s="211" t="s">
        <v>299</v>
      </c>
      <c r="F91" s="212" t="s">
        <v>220</v>
      </c>
      <c r="G91" s="243"/>
      <c r="H91" s="244">
        <v>0</v>
      </c>
      <c r="I91" s="245"/>
      <c r="J91" s="244">
        <v>0</v>
      </c>
      <c r="K91" s="245"/>
      <c r="L91" s="244">
        <v>0</v>
      </c>
      <c r="M91" s="245"/>
      <c r="N91" s="246">
        <v>2390.14</v>
      </c>
    </row>
    <row r="92" spans="1:14" ht="63.75" x14ac:dyDescent="0.25">
      <c r="A92" s="151"/>
      <c r="B92" s="190"/>
      <c r="C92" s="211" t="s">
        <v>306</v>
      </c>
      <c r="D92" s="211" t="s">
        <v>297</v>
      </c>
      <c r="E92" s="211" t="s">
        <v>299</v>
      </c>
      <c r="F92" s="212" t="s">
        <v>220</v>
      </c>
      <c r="G92" s="243"/>
      <c r="H92" s="244">
        <v>0</v>
      </c>
      <c r="I92" s="245"/>
      <c r="J92" s="244">
        <v>0</v>
      </c>
      <c r="K92" s="245"/>
      <c r="L92" s="244">
        <v>0</v>
      </c>
      <c r="M92" s="245"/>
      <c r="N92" s="246">
        <v>97200</v>
      </c>
    </row>
    <row r="93" spans="1:14" ht="51" x14ac:dyDescent="0.25">
      <c r="A93" s="151"/>
      <c r="B93" s="190"/>
      <c r="C93" s="211" t="s">
        <v>307</v>
      </c>
      <c r="D93" s="211" t="s">
        <v>297</v>
      </c>
      <c r="E93" s="211" t="s">
        <v>299</v>
      </c>
      <c r="F93" s="212" t="s">
        <v>220</v>
      </c>
      <c r="G93" s="243"/>
      <c r="H93" s="244">
        <v>0</v>
      </c>
      <c r="I93" s="245"/>
      <c r="J93" s="244">
        <v>0</v>
      </c>
      <c r="K93" s="245"/>
      <c r="L93" s="244">
        <v>0</v>
      </c>
      <c r="M93" s="245"/>
      <c r="N93" s="246">
        <v>100000</v>
      </c>
    </row>
    <row r="94" spans="1:14" ht="51" x14ac:dyDescent="0.25">
      <c r="A94" s="151"/>
      <c r="B94" s="190"/>
      <c r="C94" s="211" t="s">
        <v>308</v>
      </c>
      <c r="D94" s="211" t="s">
        <v>297</v>
      </c>
      <c r="E94" s="211" t="s">
        <v>230</v>
      </c>
      <c r="F94" s="212" t="s">
        <v>220</v>
      </c>
      <c r="G94" s="243"/>
      <c r="H94" s="244">
        <v>0</v>
      </c>
      <c r="I94" s="245"/>
      <c r="J94" s="244">
        <v>0</v>
      </c>
      <c r="K94" s="245"/>
      <c r="L94" s="244">
        <v>0</v>
      </c>
      <c r="M94" s="245"/>
      <c r="N94" s="246">
        <v>100000</v>
      </c>
    </row>
    <row r="95" spans="1:14" ht="76.5" x14ac:dyDescent="0.25">
      <c r="A95" s="151"/>
      <c r="B95" s="190"/>
      <c r="C95" s="191" t="s">
        <v>309</v>
      </c>
      <c r="D95" s="191" t="s">
        <v>303</v>
      </c>
      <c r="E95" s="191" t="s">
        <v>304</v>
      </c>
      <c r="F95" s="195" t="s">
        <v>220</v>
      </c>
      <c r="G95" s="233"/>
      <c r="H95" s="237">
        <v>0</v>
      </c>
      <c r="I95" s="235"/>
      <c r="J95" s="237">
        <v>0</v>
      </c>
      <c r="K95" s="235"/>
      <c r="L95" s="237">
        <v>0</v>
      </c>
      <c r="M95" s="235"/>
      <c r="N95" s="239">
        <v>100000</v>
      </c>
    </row>
    <row r="96" spans="1:14" x14ac:dyDescent="0.25">
      <c r="A96" s="151" t="s">
        <v>35</v>
      </c>
      <c r="B96" s="150" t="s">
        <v>1</v>
      </c>
      <c r="C96" s="193"/>
      <c r="D96" s="193"/>
      <c r="E96" s="193"/>
      <c r="F96" s="197"/>
      <c r="G96" s="83"/>
      <c r="H96" s="85">
        <v>0</v>
      </c>
      <c r="I96" s="85"/>
      <c r="J96" s="85">
        <v>0</v>
      </c>
      <c r="K96" s="85"/>
      <c r="L96" s="85">
        <v>0</v>
      </c>
      <c r="M96" s="85"/>
      <c r="N96" s="87">
        <v>150566.94</v>
      </c>
    </row>
    <row r="97" spans="1:14" ht="89.25" x14ac:dyDescent="0.25">
      <c r="A97" s="151"/>
      <c r="B97" s="190"/>
      <c r="C97" s="193" t="s">
        <v>310</v>
      </c>
      <c r="D97" s="193" t="s">
        <v>311</v>
      </c>
      <c r="E97" s="193" t="s">
        <v>312</v>
      </c>
      <c r="F97" s="197" t="s">
        <v>220</v>
      </c>
      <c r="G97" s="83"/>
      <c r="H97" s="238">
        <v>0</v>
      </c>
      <c r="I97" s="85"/>
      <c r="J97" s="238">
        <v>0</v>
      </c>
      <c r="K97" s="85"/>
      <c r="L97" s="238">
        <v>0</v>
      </c>
      <c r="M97" s="85"/>
      <c r="N97" s="240">
        <v>150566.94</v>
      </c>
    </row>
    <row r="98" spans="1:14" x14ac:dyDescent="0.25">
      <c r="A98" s="151" t="s">
        <v>37</v>
      </c>
      <c r="B98" s="150" t="s">
        <v>36</v>
      </c>
      <c r="C98" s="193"/>
      <c r="D98" s="193"/>
      <c r="E98" s="193"/>
      <c r="F98" s="197"/>
      <c r="G98" s="78"/>
      <c r="H98" s="80">
        <v>0</v>
      </c>
      <c r="I98" s="80"/>
      <c r="J98" s="80">
        <v>0</v>
      </c>
      <c r="K98" s="80"/>
      <c r="L98" s="80">
        <v>5000</v>
      </c>
      <c r="M98" s="80"/>
      <c r="N98" s="82">
        <v>5000</v>
      </c>
    </row>
    <row r="99" spans="1:14" ht="25.5" x14ac:dyDescent="0.25">
      <c r="A99" s="151"/>
      <c r="B99" s="190"/>
      <c r="C99" s="193" t="s">
        <v>313</v>
      </c>
      <c r="D99" s="193" t="s">
        <v>314</v>
      </c>
      <c r="E99" s="193" t="s">
        <v>230</v>
      </c>
      <c r="F99" s="197" t="s">
        <v>220</v>
      </c>
      <c r="G99" s="78"/>
      <c r="H99" s="80">
        <v>0</v>
      </c>
      <c r="I99" s="80"/>
      <c r="J99" s="80">
        <v>0</v>
      </c>
      <c r="K99" s="80"/>
      <c r="L99" s="80">
        <v>5000</v>
      </c>
      <c r="M99" s="80"/>
      <c r="N99" s="82">
        <v>5000</v>
      </c>
    </row>
    <row r="100" spans="1:14" x14ac:dyDescent="0.25">
      <c r="A100" s="151" t="s">
        <v>38</v>
      </c>
      <c r="B100" s="150" t="s">
        <v>2</v>
      </c>
      <c r="C100" s="193"/>
      <c r="D100" s="193"/>
      <c r="E100" s="193"/>
      <c r="F100" s="197"/>
      <c r="G100" s="78">
        <v>793.35</v>
      </c>
      <c r="H100" s="80">
        <f>SUM(H101:H103)</f>
        <v>4128</v>
      </c>
      <c r="I100" s="80">
        <v>21678.07</v>
      </c>
      <c r="J100" s="80">
        <f>SUM(J101:J103)</f>
        <v>4128</v>
      </c>
      <c r="K100" s="80">
        <v>22134.83</v>
      </c>
      <c r="L100" s="80">
        <f>SUM(L101:L103)</f>
        <v>4128</v>
      </c>
      <c r="M100" s="80">
        <v>76941.460000000006</v>
      </c>
      <c r="N100" s="82">
        <f>SUM(N101:N103)</f>
        <v>17369.91</v>
      </c>
    </row>
    <row r="101" spans="1:14" ht="63.75" x14ac:dyDescent="0.25">
      <c r="A101" s="151"/>
      <c r="B101" s="190"/>
      <c r="C101" s="204" t="s">
        <v>315</v>
      </c>
      <c r="D101" s="204" t="s">
        <v>316</v>
      </c>
      <c r="E101" s="204" t="s">
        <v>317</v>
      </c>
      <c r="F101" s="206" t="s">
        <v>220</v>
      </c>
      <c r="G101" s="230"/>
      <c r="H101" s="223">
        <v>0</v>
      </c>
      <c r="I101" s="223"/>
      <c r="J101" s="223">
        <v>0</v>
      </c>
      <c r="K101" s="223"/>
      <c r="L101" s="223">
        <v>0</v>
      </c>
      <c r="M101" s="223"/>
      <c r="N101" s="224">
        <v>11348.63</v>
      </c>
    </row>
    <row r="102" spans="1:14" ht="38.25" x14ac:dyDescent="0.25">
      <c r="A102" s="151"/>
      <c r="B102" s="190"/>
      <c r="C102" s="211" t="s">
        <v>318</v>
      </c>
      <c r="D102" s="211" t="s">
        <v>316</v>
      </c>
      <c r="E102" s="211" t="s">
        <v>317</v>
      </c>
      <c r="F102" s="212" t="s">
        <v>220</v>
      </c>
      <c r="G102" s="231"/>
      <c r="H102" s="226">
        <v>0</v>
      </c>
      <c r="I102" s="226"/>
      <c r="J102" s="226">
        <v>0</v>
      </c>
      <c r="K102" s="226"/>
      <c r="L102" s="226">
        <v>0</v>
      </c>
      <c r="M102" s="226"/>
      <c r="N102" s="228">
        <v>1893.28</v>
      </c>
    </row>
    <row r="103" spans="1:14" ht="25.5" x14ac:dyDescent="0.25">
      <c r="A103" s="151"/>
      <c r="B103" s="190"/>
      <c r="C103" s="191" t="s">
        <v>319</v>
      </c>
      <c r="D103" s="191" t="s">
        <v>320</v>
      </c>
      <c r="E103" s="191" t="s">
        <v>321</v>
      </c>
      <c r="F103" s="195" t="s">
        <v>220</v>
      </c>
      <c r="G103" s="229"/>
      <c r="H103" s="221">
        <v>4128</v>
      </c>
      <c r="I103" s="221"/>
      <c r="J103" s="221">
        <v>4128</v>
      </c>
      <c r="K103" s="221"/>
      <c r="L103" s="221">
        <v>4128</v>
      </c>
      <c r="M103" s="221"/>
      <c r="N103" s="222">
        <v>4128</v>
      </c>
    </row>
    <row r="104" spans="1:14" x14ac:dyDescent="0.25">
      <c r="A104" s="154" t="s">
        <v>31</v>
      </c>
      <c r="B104" s="156" t="s">
        <v>118</v>
      </c>
      <c r="C104" s="192"/>
      <c r="D104" s="192"/>
      <c r="E104" s="192"/>
      <c r="F104" s="196"/>
      <c r="G104" s="75">
        <f t="shared" ref="G104:N104" si="3">+G100+G98+G96+G85+G84</f>
        <v>793.35</v>
      </c>
      <c r="H104" s="76">
        <f t="shared" si="3"/>
        <v>4128</v>
      </c>
      <c r="I104" s="76">
        <f t="shared" si="3"/>
        <v>705390.2699999999</v>
      </c>
      <c r="J104" s="76">
        <f t="shared" si="3"/>
        <v>8454.4</v>
      </c>
      <c r="K104" s="76">
        <f t="shared" si="3"/>
        <v>782530.63</v>
      </c>
      <c r="L104" s="76">
        <f t="shared" si="3"/>
        <v>19343.22</v>
      </c>
      <c r="M104" s="76">
        <f t="shared" si="3"/>
        <v>1314928.46</v>
      </c>
      <c r="N104" s="77">
        <f t="shared" si="3"/>
        <v>695890.01</v>
      </c>
    </row>
    <row r="105" spans="1:14" x14ac:dyDescent="0.25">
      <c r="A105" s="151" t="s">
        <v>41</v>
      </c>
      <c r="B105" s="150" t="s">
        <v>40</v>
      </c>
      <c r="C105" s="152"/>
      <c r="D105" s="152"/>
      <c r="E105" s="152"/>
      <c r="F105" s="153"/>
      <c r="G105" s="83"/>
      <c r="H105" s="85"/>
      <c r="I105" s="85"/>
      <c r="J105" s="85"/>
      <c r="K105" s="85"/>
      <c r="L105" s="85"/>
      <c r="M105" s="85"/>
      <c r="N105" s="87"/>
    </row>
    <row r="106" spans="1:14" x14ac:dyDescent="0.25">
      <c r="A106" s="151" t="s">
        <v>43</v>
      </c>
      <c r="B106" s="150" t="s">
        <v>42</v>
      </c>
      <c r="C106" s="152"/>
      <c r="D106" s="152"/>
      <c r="E106" s="152"/>
      <c r="F106" s="153"/>
      <c r="G106" s="83"/>
      <c r="H106" s="85"/>
      <c r="I106" s="85"/>
      <c r="J106" s="85"/>
      <c r="K106" s="85"/>
      <c r="L106" s="85"/>
      <c r="M106" s="85"/>
      <c r="N106" s="87"/>
    </row>
    <row r="107" spans="1:14" x14ac:dyDescent="0.25">
      <c r="A107" s="151" t="s">
        <v>45</v>
      </c>
      <c r="B107" s="150" t="s">
        <v>44</v>
      </c>
      <c r="C107" s="152"/>
      <c r="D107" s="152"/>
      <c r="E107" s="152"/>
      <c r="F107" s="153"/>
      <c r="G107" s="83"/>
      <c r="H107" s="85"/>
      <c r="I107" s="85"/>
      <c r="J107" s="85"/>
      <c r="K107" s="85"/>
      <c r="L107" s="85"/>
      <c r="M107" s="85"/>
      <c r="N107" s="87"/>
    </row>
    <row r="108" spans="1:14" x14ac:dyDescent="0.25">
      <c r="A108" s="151" t="s">
        <v>47</v>
      </c>
      <c r="B108" s="150" t="s">
        <v>46</v>
      </c>
      <c r="C108" s="152"/>
      <c r="D108" s="152"/>
      <c r="E108" s="152"/>
      <c r="F108" s="153"/>
      <c r="G108" s="83"/>
      <c r="H108" s="85"/>
      <c r="I108" s="85"/>
      <c r="J108" s="85"/>
      <c r="K108" s="85"/>
      <c r="L108" s="85"/>
      <c r="M108" s="85"/>
      <c r="N108" s="87"/>
    </row>
    <row r="109" spans="1:14" x14ac:dyDescent="0.25">
      <c r="A109" s="154" t="s">
        <v>39</v>
      </c>
      <c r="B109" s="155" t="s">
        <v>117</v>
      </c>
      <c r="C109" s="152"/>
      <c r="D109" s="152"/>
      <c r="E109" s="152"/>
      <c r="F109" s="153"/>
      <c r="G109" s="75">
        <f t="shared" ref="G109:N109" si="4">+G108+G107+G106+G105</f>
        <v>0</v>
      </c>
      <c r="H109" s="76">
        <f t="shared" si="4"/>
        <v>0</v>
      </c>
      <c r="I109" s="76">
        <f t="shared" si="4"/>
        <v>0</v>
      </c>
      <c r="J109" s="76">
        <f t="shared" si="4"/>
        <v>0</v>
      </c>
      <c r="K109" s="76">
        <f t="shared" si="4"/>
        <v>0</v>
      </c>
      <c r="L109" s="76">
        <f t="shared" si="4"/>
        <v>0</v>
      </c>
      <c r="M109" s="76">
        <f t="shared" si="4"/>
        <v>0</v>
      </c>
      <c r="N109" s="77">
        <f t="shared" si="4"/>
        <v>0</v>
      </c>
    </row>
    <row r="110" spans="1:14" x14ac:dyDescent="0.25">
      <c r="A110" s="151" t="s">
        <v>50</v>
      </c>
      <c r="B110" s="150" t="s">
        <v>49</v>
      </c>
      <c r="C110" s="152"/>
      <c r="D110" s="152"/>
      <c r="E110" s="152"/>
      <c r="F110" s="153"/>
      <c r="G110" s="83"/>
      <c r="H110" s="85"/>
      <c r="I110" s="85"/>
      <c r="J110" s="85"/>
      <c r="K110" s="85"/>
      <c r="L110" s="85"/>
      <c r="M110" s="85"/>
      <c r="N110" s="87"/>
    </row>
    <row r="111" spans="1:14" x14ac:dyDescent="0.25">
      <c r="A111" s="151" t="s">
        <v>52</v>
      </c>
      <c r="B111" s="150" t="s">
        <v>51</v>
      </c>
      <c r="C111" s="152"/>
      <c r="D111" s="152"/>
      <c r="E111" s="152"/>
      <c r="F111" s="153"/>
      <c r="G111" s="83"/>
      <c r="H111" s="85"/>
      <c r="I111" s="85"/>
      <c r="J111" s="85"/>
      <c r="K111" s="85"/>
      <c r="L111" s="85"/>
      <c r="M111" s="85"/>
      <c r="N111" s="87"/>
    </row>
    <row r="112" spans="1:14" x14ac:dyDescent="0.25">
      <c r="A112" s="151" t="s">
        <v>54</v>
      </c>
      <c r="B112" s="150" t="s">
        <v>53</v>
      </c>
      <c r="C112" s="152"/>
      <c r="D112" s="152"/>
      <c r="E112" s="152"/>
      <c r="F112" s="153"/>
      <c r="G112" s="83"/>
      <c r="H112" s="85"/>
      <c r="I112" s="85"/>
      <c r="J112" s="85"/>
      <c r="K112" s="85"/>
      <c r="L112" s="85"/>
      <c r="M112" s="85"/>
      <c r="N112" s="87"/>
    </row>
    <row r="113" spans="1:14" x14ac:dyDescent="0.25">
      <c r="A113" s="151" t="s">
        <v>56</v>
      </c>
      <c r="B113" s="150" t="s">
        <v>55</v>
      </c>
      <c r="C113" s="152"/>
      <c r="D113" s="152"/>
      <c r="E113" s="152"/>
      <c r="F113" s="153"/>
      <c r="G113" s="83"/>
      <c r="H113" s="85"/>
      <c r="I113" s="85"/>
      <c r="J113" s="85"/>
      <c r="K113" s="85"/>
      <c r="L113" s="85"/>
      <c r="M113" s="85"/>
      <c r="N113" s="87"/>
    </row>
    <row r="114" spans="1:14" x14ac:dyDescent="0.25">
      <c r="A114" s="154" t="s">
        <v>48</v>
      </c>
      <c r="B114" s="156" t="s">
        <v>116</v>
      </c>
      <c r="C114" s="152"/>
      <c r="D114" s="152"/>
      <c r="E114" s="152"/>
      <c r="F114" s="153"/>
      <c r="G114" s="75">
        <f t="shared" ref="G114:N114" si="5">+G113+G112+G111+G110</f>
        <v>0</v>
      </c>
      <c r="H114" s="76">
        <f t="shared" si="5"/>
        <v>0</v>
      </c>
      <c r="I114" s="76">
        <f t="shared" si="5"/>
        <v>0</v>
      </c>
      <c r="J114" s="76">
        <f t="shared" si="5"/>
        <v>0</v>
      </c>
      <c r="K114" s="76">
        <f t="shared" si="5"/>
        <v>0</v>
      </c>
      <c r="L114" s="76">
        <f t="shared" si="5"/>
        <v>0</v>
      </c>
      <c r="M114" s="76">
        <f t="shared" si="5"/>
        <v>0</v>
      </c>
      <c r="N114" s="77">
        <f t="shared" si="5"/>
        <v>0</v>
      </c>
    </row>
    <row r="115" spans="1:14" x14ac:dyDescent="0.25">
      <c r="A115" s="151" t="s">
        <v>59</v>
      </c>
      <c r="B115" s="150" t="s">
        <v>58</v>
      </c>
      <c r="C115" s="203"/>
      <c r="D115" s="203"/>
      <c r="E115" s="203"/>
      <c r="F115" s="205"/>
      <c r="G115" s="83">
        <v>55195.63</v>
      </c>
      <c r="H115" s="85">
        <f>SUM(H116:H125)</f>
        <v>61290.71</v>
      </c>
      <c r="I115" s="85">
        <v>221562.86</v>
      </c>
      <c r="J115" s="85">
        <f>SUM(J116:J125)</f>
        <v>204832.01000000004</v>
      </c>
      <c r="K115" s="85">
        <v>271223.86</v>
      </c>
      <c r="L115" s="85">
        <f>SUM(L116:L125)</f>
        <v>348373.31</v>
      </c>
      <c r="M115" s="85">
        <v>472217.2</v>
      </c>
      <c r="N115" s="87">
        <f>SUM(N116:N125)</f>
        <v>499819.23000000004</v>
      </c>
    </row>
    <row r="116" spans="1:14" ht="38.25" x14ac:dyDescent="0.25">
      <c r="A116" s="151"/>
      <c r="B116" s="190"/>
      <c r="C116" s="204" t="s">
        <v>322</v>
      </c>
      <c r="D116" s="204" t="s">
        <v>323</v>
      </c>
      <c r="E116" s="204" t="s">
        <v>324</v>
      </c>
      <c r="F116" s="206" t="s">
        <v>325</v>
      </c>
      <c r="G116" s="234"/>
      <c r="H116" s="241">
        <v>5811.81</v>
      </c>
      <c r="I116" s="236"/>
      <c r="J116" s="241">
        <v>11568.27</v>
      </c>
      <c r="K116" s="236"/>
      <c r="L116" s="241">
        <v>17324.73</v>
      </c>
      <c r="M116" s="236"/>
      <c r="N116" s="242">
        <v>25000</v>
      </c>
    </row>
    <row r="117" spans="1:14" ht="25.5" x14ac:dyDescent="0.25">
      <c r="A117" s="151"/>
      <c r="B117" s="190"/>
      <c r="C117" s="211" t="s">
        <v>326</v>
      </c>
      <c r="D117" s="211" t="s">
        <v>327</v>
      </c>
      <c r="E117" s="211" t="s">
        <v>328</v>
      </c>
      <c r="F117" s="212" t="s">
        <v>203</v>
      </c>
      <c r="G117" s="243"/>
      <c r="H117" s="244">
        <v>2727.97</v>
      </c>
      <c r="I117" s="245"/>
      <c r="J117" s="244">
        <v>11818.65</v>
      </c>
      <c r="K117" s="245"/>
      <c r="L117" s="244">
        <v>20909.330000000002</v>
      </c>
      <c r="M117" s="245"/>
      <c r="N117" s="246">
        <v>30000</v>
      </c>
    </row>
    <row r="118" spans="1:14" ht="25.5" x14ac:dyDescent="0.25">
      <c r="A118" s="151"/>
      <c r="B118" s="190"/>
      <c r="C118" s="211" t="s">
        <v>329</v>
      </c>
      <c r="D118" s="211" t="s">
        <v>327</v>
      </c>
      <c r="E118" s="211" t="s">
        <v>328</v>
      </c>
      <c r="F118" s="212" t="s">
        <v>203</v>
      </c>
      <c r="G118" s="243"/>
      <c r="H118" s="244">
        <v>0</v>
      </c>
      <c r="I118" s="245"/>
      <c r="J118" s="244">
        <v>166.67</v>
      </c>
      <c r="K118" s="245"/>
      <c r="L118" s="244">
        <v>333.34</v>
      </c>
      <c r="M118" s="245"/>
      <c r="N118" s="246">
        <v>500</v>
      </c>
    </row>
    <row r="119" spans="1:14" ht="25.5" x14ac:dyDescent="0.25">
      <c r="A119" s="151"/>
      <c r="B119" s="190"/>
      <c r="C119" s="211" t="s">
        <v>330</v>
      </c>
      <c r="D119" s="211" t="s">
        <v>331</v>
      </c>
      <c r="E119" s="211" t="s">
        <v>332</v>
      </c>
      <c r="F119" s="212" t="s">
        <v>203</v>
      </c>
      <c r="G119" s="243"/>
      <c r="H119" s="244">
        <v>18115.75</v>
      </c>
      <c r="I119" s="245"/>
      <c r="J119" s="244">
        <v>72146.850000000006</v>
      </c>
      <c r="K119" s="245"/>
      <c r="L119" s="244">
        <v>126177.95</v>
      </c>
      <c r="M119" s="245"/>
      <c r="N119" s="246">
        <v>180209.04</v>
      </c>
    </row>
    <row r="120" spans="1:14" ht="25.5" x14ac:dyDescent="0.25">
      <c r="A120" s="151"/>
      <c r="B120" s="190"/>
      <c r="C120" s="211" t="s">
        <v>333</v>
      </c>
      <c r="D120" s="211" t="s">
        <v>331</v>
      </c>
      <c r="E120" s="211" t="s">
        <v>332</v>
      </c>
      <c r="F120" s="212" t="s">
        <v>203</v>
      </c>
      <c r="G120" s="243"/>
      <c r="H120" s="244">
        <v>17493.89</v>
      </c>
      <c r="I120" s="245"/>
      <c r="J120" s="244">
        <v>18329.259999999998</v>
      </c>
      <c r="K120" s="245"/>
      <c r="L120" s="244">
        <v>19164.63</v>
      </c>
      <c r="M120" s="245"/>
      <c r="N120" s="246">
        <v>20000</v>
      </c>
    </row>
    <row r="121" spans="1:14" ht="38.25" x14ac:dyDescent="0.25">
      <c r="A121" s="151"/>
      <c r="B121" s="190"/>
      <c r="C121" s="211" t="s">
        <v>334</v>
      </c>
      <c r="D121" s="211" t="s">
        <v>335</v>
      </c>
      <c r="E121" s="211" t="s">
        <v>336</v>
      </c>
      <c r="F121" s="212" t="s">
        <v>325</v>
      </c>
      <c r="G121" s="243"/>
      <c r="H121" s="244">
        <v>10588.87</v>
      </c>
      <c r="I121" s="245"/>
      <c r="J121" s="244">
        <v>25577.24</v>
      </c>
      <c r="K121" s="245"/>
      <c r="L121" s="244">
        <v>40565.61</v>
      </c>
      <c r="M121" s="245"/>
      <c r="N121" s="246">
        <v>60550.11</v>
      </c>
    </row>
    <row r="122" spans="1:14" ht="25.5" x14ac:dyDescent="0.25">
      <c r="A122" s="151"/>
      <c r="B122" s="190"/>
      <c r="C122" s="211" t="s">
        <v>337</v>
      </c>
      <c r="D122" s="211" t="s">
        <v>338</v>
      </c>
      <c r="E122" s="211" t="s">
        <v>339</v>
      </c>
      <c r="F122" s="212" t="s">
        <v>325</v>
      </c>
      <c r="G122" s="243"/>
      <c r="H122" s="244">
        <v>832.86</v>
      </c>
      <c r="I122" s="245"/>
      <c r="J122" s="244">
        <v>3802.03</v>
      </c>
      <c r="K122" s="245"/>
      <c r="L122" s="244">
        <v>6771.2</v>
      </c>
      <c r="M122" s="245"/>
      <c r="N122" s="246">
        <v>10730.08</v>
      </c>
    </row>
    <row r="123" spans="1:14" ht="25.5" x14ac:dyDescent="0.25">
      <c r="A123" s="151"/>
      <c r="B123" s="190"/>
      <c r="C123" s="211" t="s">
        <v>340</v>
      </c>
      <c r="D123" s="211" t="s">
        <v>341</v>
      </c>
      <c r="E123" s="211" t="s">
        <v>342</v>
      </c>
      <c r="F123" s="212" t="s">
        <v>203</v>
      </c>
      <c r="G123" s="243"/>
      <c r="H123" s="244">
        <v>5165</v>
      </c>
      <c r="I123" s="245"/>
      <c r="J123" s="244">
        <v>6886.67</v>
      </c>
      <c r="K123" s="245"/>
      <c r="L123" s="244">
        <v>8608.34</v>
      </c>
      <c r="M123" s="245"/>
      <c r="N123" s="246">
        <v>10330</v>
      </c>
    </row>
    <row r="124" spans="1:14" ht="38.25" x14ac:dyDescent="0.25">
      <c r="A124" s="151"/>
      <c r="B124" s="190"/>
      <c r="C124" s="211" t="s">
        <v>343</v>
      </c>
      <c r="D124" s="211" t="s">
        <v>344</v>
      </c>
      <c r="E124" s="211" t="s">
        <v>230</v>
      </c>
      <c r="F124" s="212" t="s">
        <v>203</v>
      </c>
      <c r="G124" s="243"/>
      <c r="H124" s="244">
        <v>0</v>
      </c>
      <c r="I124" s="245"/>
      <c r="J124" s="244">
        <v>53333.33</v>
      </c>
      <c r="K124" s="245"/>
      <c r="L124" s="244">
        <v>106666.66</v>
      </c>
      <c r="M124" s="245"/>
      <c r="N124" s="246">
        <v>160000</v>
      </c>
    </row>
    <row r="125" spans="1:14" ht="25.5" x14ac:dyDescent="0.25">
      <c r="A125" s="151"/>
      <c r="B125" s="190"/>
      <c r="C125" s="191" t="s">
        <v>345</v>
      </c>
      <c r="D125" s="191" t="s">
        <v>346</v>
      </c>
      <c r="E125" s="191" t="s">
        <v>347</v>
      </c>
      <c r="F125" s="195" t="s">
        <v>203</v>
      </c>
      <c r="G125" s="233"/>
      <c r="H125" s="237">
        <v>554.55999999999995</v>
      </c>
      <c r="I125" s="235"/>
      <c r="J125" s="237">
        <v>1203.04</v>
      </c>
      <c r="K125" s="235"/>
      <c r="L125" s="237">
        <v>1851.52</v>
      </c>
      <c r="M125" s="235"/>
      <c r="N125" s="239">
        <v>2500</v>
      </c>
    </row>
    <row r="126" spans="1:14" x14ac:dyDescent="0.25">
      <c r="A126" s="151" t="s">
        <v>61</v>
      </c>
      <c r="B126" s="150" t="s">
        <v>60</v>
      </c>
      <c r="C126" s="193"/>
      <c r="D126" s="193"/>
      <c r="E126" s="193"/>
      <c r="F126" s="197"/>
      <c r="G126" s="83">
        <v>295</v>
      </c>
      <c r="H126" s="85">
        <f>SUM(H127:H129)</f>
        <v>0</v>
      </c>
      <c r="I126" s="85">
        <v>295</v>
      </c>
      <c r="J126" s="85">
        <f>SUM(J127:J129)</f>
        <v>5666.67</v>
      </c>
      <c r="K126" s="85">
        <v>540</v>
      </c>
      <c r="L126" s="85">
        <f>SUM(L127:L129)</f>
        <v>11333.34</v>
      </c>
      <c r="M126" s="85">
        <v>583.67999999999995</v>
      </c>
      <c r="N126" s="87">
        <f>SUM(N127:N129)</f>
        <v>17000</v>
      </c>
    </row>
    <row r="127" spans="1:14" ht="25.5" x14ac:dyDescent="0.25">
      <c r="A127" s="151"/>
      <c r="B127" s="190"/>
      <c r="C127" s="204" t="s">
        <v>348</v>
      </c>
      <c r="D127" s="204" t="s">
        <v>349</v>
      </c>
      <c r="E127" s="204" t="s">
        <v>350</v>
      </c>
      <c r="F127" s="206" t="s">
        <v>203</v>
      </c>
      <c r="G127" s="234"/>
      <c r="H127" s="241">
        <v>0</v>
      </c>
      <c r="I127" s="236"/>
      <c r="J127" s="241">
        <v>666.67</v>
      </c>
      <c r="K127" s="236"/>
      <c r="L127" s="241">
        <v>1333.34</v>
      </c>
      <c r="M127" s="236"/>
      <c r="N127" s="242">
        <v>2000</v>
      </c>
    </row>
    <row r="128" spans="1:14" ht="25.5" x14ac:dyDescent="0.25">
      <c r="A128" s="151"/>
      <c r="B128" s="190"/>
      <c r="C128" s="211" t="s">
        <v>351</v>
      </c>
      <c r="D128" s="211" t="s">
        <v>352</v>
      </c>
      <c r="E128" s="211" t="s">
        <v>353</v>
      </c>
      <c r="F128" s="212" t="s">
        <v>203</v>
      </c>
      <c r="G128" s="243"/>
      <c r="H128" s="244">
        <v>0</v>
      </c>
      <c r="I128" s="245"/>
      <c r="J128" s="244">
        <v>3333.33</v>
      </c>
      <c r="K128" s="245"/>
      <c r="L128" s="244">
        <v>6666.66</v>
      </c>
      <c r="M128" s="245"/>
      <c r="N128" s="246">
        <v>10000</v>
      </c>
    </row>
    <row r="129" spans="1:14" ht="25.5" x14ac:dyDescent="0.25">
      <c r="A129" s="151"/>
      <c r="B129" s="190"/>
      <c r="C129" s="191" t="s">
        <v>354</v>
      </c>
      <c r="D129" s="191" t="s">
        <v>349</v>
      </c>
      <c r="E129" s="191" t="s">
        <v>350</v>
      </c>
      <c r="F129" s="195" t="s">
        <v>203</v>
      </c>
      <c r="G129" s="233"/>
      <c r="H129" s="237">
        <v>0</v>
      </c>
      <c r="I129" s="235"/>
      <c r="J129" s="237">
        <v>1666.67</v>
      </c>
      <c r="K129" s="235"/>
      <c r="L129" s="237">
        <v>3333.34</v>
      </c>
      <c r="M129" s="235"/>
      <c r="N129" s="239">
        <v>5000</v>
      </c>
    </row>
    <row r="130" spans="1:14" x14ac:dyDescent="0.25">
      <c r="A130" s="154" t="s">
        <v>57</v>
      </c>
      <c r="B130" s="155" t="s">
        <v>115</v>
      </c>
      <c r="C130" s="247"/>
      <c r="D130" s="247"/>
      <c r="E130" s="247"/>
      <c r="F130" s="248"/>
      <c r="G130" s="158">
        <f t="shared" ref="G130:N130" si="6">+G126+G115</f>
        <v>55490.63</v>
      </c>
      <c r="H130" s="159">
        <f t="shared" si="6"/>
        <v>61290.71</v>
      </c>
      <c r="I130" s="159">
        <f t="shared" si="6"/>
        <v>221857.86</v>
      </c>
      <c r="J130" s="159">
        <f t="shared" si="6"/>
        <v>210498.68000000005</v>
      </c>
      <c r="K130" s="159">
        <f t="shared" si="6"/>
        <v>271763.86</v>
      </c>
      <c r="L130" s="159">
        <f t="shared" si="6"/>
        <v>359706.65</v>
      </c>
      <c r="M130" s="159">
        <f t="shared" si="6"/>
        <v>472800.88</v>
      </c>
      <c r="N130" s="160">
        <f t="shared" si="6"/>
        <v>516819.23000000004</v>
      </c>
    </row>
    <row r="131" spans="1:14" ht="17.25" x14ac:dyDescent="0.25">
      <c r="A131" s="161" t="s">
        <v>121</v>
      </c>
      <c r="B131" s="51" t="s">
        <v>144</v>
      </c>
      <c r="C131" s="51"/>
      <c r="D131" s="51"/>
      <c r="E131" s="51"/>
      <c r="F131" s="51"/>
      <c r="G131" s="93"/>
      <c r="H131" s="94">
        <v>0</v>
      </c>
      <c r="I131" s="94"/>
      <c r="J131" s="94">
        <v>0</v>
      </c>
      <c r="K131" s="95"/>
      <c r="L131" s="95">
        <v>0</v>
      </c>
      <c r="M131" s="95"/>
      <c r="N131" s="96">
        <v>0</v>
      </c>
    </row>
    <row r="132" spans="1:14" s="37" customFormat="1" x14ac:dyDescent="0.25">
      <c r="A132" s="288" t="s">
        <v>155</v>
      </c>
      <c r="B132" s="289"/>
      <c r="C132" s="141"/>
      <c r="D132" s="141"/>
      <c r="E132" s="141"/>
      <c r="F132" s="141"/>
      <c r="G132" s="97">
        <f t="shared" ref="G132:N132" si="7">+G131+G130+G114+G109+G104+G83+G45+G30</f>
        <v>391509.18</v>
      </c>
      <c r="H132" s="98">
        <f t="shared" si="7"/>
        <v>216803.66999999998</v>
      </c>
      <c r="I132" s="98">
        <f t="shared" si="7"/>
        <v>1671686.48</v>
      </c>
      <c r="J132" s="98">
        <f t="shared" si="7"/>
        <v>812286.71000000008</v>
      </c>
      <c r="K132" s="98">
        <f t="shared" si="7"/>
        <v>2038273.2400000002</v>
      </c>
      <c r="L132" s="98">
        <f t="shared" si="7"/>
        <v>1262500.6000000001</v>
      </c>
      <c r="M132" s="98">
        <f t="shared" si="7"/>
        <v>3160304.3999999994</v>
      </c>
      <c r="N132" s="99">
        <f t="shared" si="7"/>
        <v>2603957.2599999998</v>
      </c>
    </row>
    <row r="133" spans="1:14" x14ac:dyDescent="0.25">
      <c r="A133" s="4" t="s">
        <v>160</v>
      </c>
      <c r="B133" s="3"/>
      <c r="C133" s="142"/>
      <c r="D133" s="142"/>
      <c r="E133" s="142"/>
      <c r="F133" s="142"/>
      <c r="G133" s="16"/>
      <c r="H133" s="100">
        <v>382.59</v>
      </c>
      <c r="I133" s="17"/>
      <c r="J133" s="100">
        <v>382.59</v>
      </c>
      <c r="K133" s="17"/>
      <c r="L133" s="100">
        <v>382.59</v>
      </c>
      <c r="M133" s="17"/>
      <c r="N133" s="102">
        <v>382.59</v>
      </c>
    </row>
    <row r="134" spans="1:14" x14ac:dyDescent="0.25">
      <c r="A134" s="288" t="s">
        <v>133</v>
      </c>
      <c r="B134" s="289"/>
      <c r="C134" s="141"/>
      <c r="D134" s="141"/>
      <c r="E134" s="141"/>
      <c r="F134" s="141"/>
      <c r="G134" s="97">
        <f>+G132+G14</f>
        <v>771143.86</v>
      </c>
      <c r="H134" s="98">
        <f>+H132+H14</f>
        <v>1414032.27</v>
      </c>
      <c r="I134" s="98">
        <f>+I132+G14</f>
        <v>2051321.16</v>
      </c>
      <c r="J134" s="98">
        <f>+J132+H14</f>
        <v>2009515.31</v>
      </c>
      <c r="K134" s="98">
        <f>+K132+G14</f>
        <v>2417907.9200000004</v>
      </c>
      <c r="L134" s="98">
        <f>+L132+H14</f>
        <v>2459729.2000000002</v>
      </c>
      <c r="M134" s="98">
        <f>+M132+G14</f>
        <v>3539939.0799999996</v>
      </c>
      <c r="N134" s="99">
        <f>+N132+H14</f>
        <v>3801185.86</v>
      </c>
    </row>
    <row r="135" spans="1:14" x14ac:dyDescent="0.25">
      <c r="A135" s="4" t="s">
        <v>161</v>
      </c>
      <c r="B135" s="3"/>
      <c r="C135" s="142"/>
      <c r="D135" s="142"/>
      <c r="E135" s="142"/>
      <c r="F135" s="142"/>
      <c r="G135" s="16"/>
      <c r="H135" s="101">
        <f>+H133+$H15</f>
        <v>310834.15000000002</v>
      </c>
      <c r="I135" s="17"/>
      <c r="J135" s="101">
        <f>+J133+$H15</f>
        <v>310834.15000000002</v>
      </c>
      <c r="K135" s="17"/>
      <c r="L135" s="101">
        <f>+L133+$H15</f>
        <v>310834.15000000002</v>
      </c>
      <c r="M135" s="17"/>
      <c r="N135" s="101">
        <f>+N133+$H15</f>
        <v>310834.15000000002</v>
      </c>
    </row>
    <row r="136" spans="1:14" ht="18.95" customHeight="1" x14ac:dyDescent="0.25">
      <c r="B136" s="53"/>
      <c r="C136" s="53"/>
      <c r="D136" s="53"/>
      <c r="E136" s="53"/>
      <c r="F136" s="53"/>
      <c r="G136" s="52"/>
      <c r="H136" s="52"/>
      <c r="I136" s="52"/>
      <c r="J136" s="52"/>
      <c r="K136" s="52"/>
      <c r="L136" s="52"/>
      <c r="M136" s="52"/>
      <c r="N136" s="52"/>
    </row>
    <row r="137" spans="1:14" ht="21" customHeight="1" x14ac:dyDescent="0.25">
      <c r="A137" s="285" t="s">
        <v>130</v>
      </c>
      <c r="B137" s="290" t="s">
        <v>131</v>
      </c>
      <c r="C137" s="290" t="s">
        <v>169</v>
      </c>
      <c r="D137" s="290" t="s">
        <v>170</v>
      </c>
      <c r="E137" s="290" t="s">
        <v>171</v>
      </c>
      <c r="F137" s="285" t="s">
        <v>172</v>
      </c>
      <c r="G137" s="283" t="s">
        <v>122</v>
      </c>
      <c r="H137" s="283"/>
      <c r="I137" s="283"/>
      <c r="J137" s="283"/>
      <c r="K137" s="283"/>
      <c r="L137" s="283"/>
      <c r="M137" s="283"/>
      <c r="N137" s="284"/>
    </row>
    <row r="138" spans="1:14" ht="33" customHeight="1" x14ac:dyDescent="0.25">
      <c r="A138" s="294"/>
      <c r="B138" s="286"/>
      <c r="C138" s="286"/>
      <c r="D138" s="286"/>
      <c r="E138" s="286"/>
      <c r="F138" s="286"/>
      <c r="G138" s="277" t="s">
        <v>177</v>
      </c>
      <c r="H138" s="278"/>
      <c r="I138" s="8" t="s">
        <v>178</v>
      </c>
      <c r="J138" s="7"/>
      <c r="K138" s="6" t="s">
        <v>179</v>
      </c>
      <c r="L138" s="7"/>
      <c r="M138" s="6" t="s">
        <v>180</v>
      </c>
      <c r="N138" s="5"/>
    </row>
    <row r="139" spans="1:14" ht="37.5" customHeight="1" x14ac:dyDescent="0.25">
      <c r="A139" s="295"/>
      <c r="B139" s="291"/>
      <c r="C139" s="291"/>
      <c r="D139" s="291"/>
      <c r="E139" s="291"/>
      <c r="F139" s="287"/>
      <c r="G139" s="29" t="s">
        <v>143</v>
      </c>
      <c r="H139" s="28" t="s">
        <v>182</v>
      </c>
      <c r="I139" s="29" t="s">
        <v>143</v>
      </c>
      <c r="J139" s="28" t="s">
        <v>156</v>
      </c>
      <c r="K139" s="29" t="s">
        <v>143</v>
      </c>
      <c r="L139" s="28" t="s">
        <v>156</v>
      </c>
      <c r="M139" s="29" t="s">
        <v>143</v>
      </c>
      <c r="N139" s="30" t="s">
        <v>4</v>
      </c>
    </row>
    <row r="140" spans="1:14" x14ac:dyDescent="0.25">
      <c r="A140" s="151" t="s">
        <v>64</v>
      </c>
      <c r="B140" s="150" t="s">
        <v>63</v>
      </c>
      <c r="C140" s="194"/>
      <c r="D140" s="194"/>
      <c r="E140" s="194"/>
      <c r="F140" s="250"/>
      <c r="G140" s="162">
        <v>45597.25</v>
      </c>
      <c r="H140" s="163">
        <f>SUM(H141:H167)</f>
        <v>63565.749999999993</v>
      </c>
      <c r="I140" s="163">
        <v>93859</v>
      </c>
      <c r="J140" s="163">
        <f>SUM(J141:J167)</f>
        <v>152037.46000000005</v>
      </c>
      <c r="K140" s="163"/>
      <c r="L140" s="163">
        <f>SUM(L141:L167)</f>
        <v>227191.17000000004</v>
      </c>
      <c r="M140" s="163">
        <v>250639.7</v>
      </c>
      <c r="N140" s="164">
        <f>SUM(N141:N167)</f>
        <v>328634.11</v>
      </c>
    </row>
    <row r="141" spans="1:14" ht="38.25" x14ac:dyDescent="0.25">
      <c r="A141" s="151"/>
      <c r="B141" s="190"/>
      <c r="C141" s="204" t="s">
        <v>355</v>
      </c>
      <c r="D141" s="204" t="s">
        <v>356</v>
      </c>
      <c r="E141" s="204" t="s">
        <v>357</v>
      </c>
      <c r="F141" s="206" t="s">
        <v>199</v>
      </c>
      <c r="G141" s="234"/>
      <c r="H141" s="241">
        <v>0</v>
      </c>
      <c r="I141" s="236"/>
      <c r="J141" s="241">
        <v>238</v>
      </c>
      <c r="K141" s="236"/>
      <c r="L141" s="241">
        <v>238</v>
      </c>
      <c r="M141" s="236"/>
      <c r="N141" s="242">
        <v>476</v>
      </c>
    </row>
    <row r="142" spans="1:14" ht="51" x14ac:dyDescent="0.25">
      <c r="A142" s="151"/>
      <c r="B142" s="190"/>
      <c r="C142" s="211" t="s">
        <v>358</v>
      </c>
      <c r="D142" s="211" t="s">
        <v>359</v>
      </c>
      <c r="E142" s="211" t="s">
        <v>360</v>
      </c>
      <c r="F142" s="212" t="s">
        <v>199</v>
      </c>
      <c r="G142" s="243"/>
      <c r="H142" s="244">
        <v>0</v>
      </c>
      <c r="I142" s="245"/>
      <c r="J142" s="244">
        <v>1000</v>
      </c>
      <c r="K142" s="245"/>
      <c r="L142" s="244">
        <v>1000</v>
      </c>
      <c r="M142" s="245"/>
      <c r="N142" s="246">
        <v>2000</v>
      </c>
    </row>
    <row r="143" spans="1:14" ht="38.25" x14ac:dyDescent="0.25">
      <c r="A143" s="151"/>
      <c r="B143" s="190"/>
      <c r="C143" s="211" t="s">
        <v>361</v>
      </c>
      <c r="D143" s="211" t="s">
        <v>359</v>
      </c>
      <c r="E143" s="211" t="s">
        <v>362</v>
      </c>
      <c r="F143" s="212" t="s">
        <v>325</v>
      </c>
      <c r="G143" s="243"/>
      <c r="H143" s="244">
        <v>0</v>
      </c>
      <c r="I143" s="245"/>
      <c r="J143" s="244">
        <v>255.77</v>
      </c>
      <c r="K143" s="245"/>
      <c r="L143" s="244">
        <v>511.54</v>
      </c>
      <c r="M143" s="245"/>
      <c r="N143" s="246">
        <v>852.57</v>
      </c>
    </row>
    <row r="144" spans="1:14" ht="38.25" x14ac:dyDescent="0.25">
      <c r="A144" s="151"/>
      <c r="B144" s="190"/>
      <c r="C144" s="211" t="s">
        <v>363</v>
      </c>
      <c r="D144" s="211" t="s">
        <v>359</v>
      </c>
      <c r="E144" s="211" t="s">
        <v>364</v>
      </c>
      <c r="F144" s="212" t="s">
        <v>325</v>
      </c>
      <c r="G144" s="243"/>
      <c r="H144" s="244">
        <v>8293.92</v>
      </c>
      <c r="I144" s="245"/>
      <c r="J144" s="244">
        <v>16905.740000000002</v>
      </c>
      <c r="K144" s="245"/>
      <c r="L144" s="244">
        <v>25517.56</v>
      </c>
      <c r="M144" s="245"/>
      <c r="N144" s="246">
        <v>37000</v>
      </c>
    </row>
    <row r="145" spans="1:14" ht="51" x14ac:dyDescent="0.25">
      <c r="A145" s="151"/>
      <c r="B145" s="190"/>
      <c r="C145" s="211" t="s">
        <v>365</v>
      </c>
      <c r="D145" s="211" t="s">
        <v>356</v>
      </c>
      <c r="E145" s="211" t="s">
        <v>357</v>
      </c>
      <c r="F145" s="212" t="s">
        <v>325</v>
      </c>
      <c r="G145" s="243"/>
      <c r="H145" s="244">
        <v>0</v>
      </c>
      <c r="I145" s="245"/>
      <c r="J145" s="244">
        <v>61.12</v>
      </c>
      <c r="K145" s="245"/>
      <c r="L145" s="244">
        <v>122.24</v>
      </c>
      <c r="M145" s="245"/>
      <c r="N145" s="246">
        <v>203.72</v>
      </c>
    </row>
    <row r="146" spans="1:14" ht="38.25" x14ac:dyDescent="0.25">
      <c r="A146" s="151"/>
      <c r="B146" s="190"/>
      <c r="C146" s="211" t="s">
        <v>366</v>
      </c>
      <c r="D146" s="211" t="s">
        <v>356</v>
      </c>
      <c r="E146" s="211" t="s">
        <v>357</v>
      </c>
      <c r="F146" s="212" t="s">
        <v>325</v>
      </c>
      <c r="G146" s="243"/>
      <c r="H146" s="244">
        <v>2440.2199999999998</v>
      </c>
      <c r="I146" s="245"/>
      <c r="J146" s="244">
        <v>4847.46</v>
      </c>
      <c r="K146" s="245"/>
      <c r="L146" s="244">
        <v>7254.7</v>
      </c>
      <c r="M146" s="245"/>
      <c r="N146" s="246">
        <v>10464.34</v>
      </c>
    </row>
    <row r="147" spans="1:14" ht="38.25" x14ac:dyDescent="0.25">
      <c r="A147" s="151"/>
      <c r="B147" s="190"/>
      <c r="C147" s="211" t="s">
        <v>367</v>
      </c>
      <c r="D147" s="211" t="s">
        <v>359</v>
      </c>
      <c r="E147" s="211" t="s">
        <v>364</v>
      </c>
      <c r="F147" s="212" t="s">
        <v>325</v>
      </c>
      <c r="G147" s="243"/>
      <c r="H147" s="244">
        <v>8323.2000000000007</v>
      </c>
      <c r="I147" s="245"/>
      <c r="J147" s="244">
        <v>16968.240000000002</v>
      </c>
      <c r="K147" s="245"/>
      <c r="L147" s="244">
        <v>25613.279999999999</v>
      </c>
      <c r="M147" s="245"/>
      <c r="N147" s="246">
        <v>37140</v>
      </c>
    </row>
    <row r="148" spans="1:14" ht="38.25" x14ac:dyDescent="0.25">
      <c r="A148" s="151"/>
      <c r="B148" s="190"/>
      <c r="C148" s="211" t="s">
        <v>368</v>
      </c>
      <c r="D148" s="211" t="s">
        <v>356</v>
      </c>
      <c r="E148" s="211" t="s">
        <v>357</v>
      </c>
      <c r="F148" s="212" t="s">
        <v>325</v>
      </c>
      <c r="G148" s="243"/>
      <c r="H148" s="244">
        <v>2478.23</v>
      </c>
      <c r="I148" s="245"/>
      <c r="J148" s="244">
        <v>4805.75</v>
      </c>
      <c r="K148" s="245"/>
      <c r="L148" s="244">
        <v>7133.27</v>
      </c>
      <c r="M148" s="245"/>
      <c r="N148" s="246">
        <v>10236.64</v>
      </c>
    </row>
    <row r="149" spans="1:14" ht="51" x14ac:dyDescent="0.25">
      <c r="A149" s="151"/>
      <c r="B149" s="190"/>
      <c r="C149" s="211" t="s">
        <v>369</v>
      </c>
      <c r="D149" s="211" t="s">
        <v>359</v>
      </c>
      <c r="E149" s="211" t="s">
        <v>370</v>
      </c>
      <c r="F149" s="212" t="s">
        <v>325</v>
      </c>
      <c r="G149" s="243"/>
      <c r="H149" s="244">
        <v>0</v>
      </c>
      <c r="I149" s="245"/>
      <c r="J149" s="244">
        <v>2430</v>
      </c>
      <c r="K149" s="245"/>
      <c r="L149" s="244">
        <v>4860</v>
      </c>
      <c r="M149" s="245"/>
      <c r="N149" s="246">
        <v>8100</v>
      </c>
    </row>
    <row r="150" spans="1:14" ht="38.25" x14ac:dyDescent="0.25">
      <c r="A150" s="151"/>
      <c r="B150" s="190"/>
      <c r="C150" s="211" t="s">
        <v>371</v>
      </c>
      <c r="D150" s="211" t="s">
        <v>359</v>
      </c>
      <c r="E150" s="211" t="s">
        <v>364</v>
      </c>
      <c r="F150" s="212" t="s">
        <v>325</v>
      </c>
      <c r="G150" s="243"/>
      <c r="H150" s="244">
        <v>2969.37</v>
      </c>
      <c r="I150" s="245"/>
      <c r="J150" s="244">
        <v>6096.76</v>
      </c>
      <c r="K150" s="245"/>
      <c r="L150" s="244">
        <v>9224.15</v>
      </c>
      <c r="M150" s="245"/>
      <c r="N150" s="246">
        <v>13394</v>
      </c>
    </row>
    <row r="151" spans="1:14" ht="25.5" x14ac:dyDescent="0.25">
      <c r="A151" s="151"/>
      <c r="B151" s="190"/>
      <c r="C151" s="211" t="s">
        <v>372</v>
      </c>
      <c r="D151" s="211" t="s">
        <v>356</v>
      </c>
      <c r="E151" s="211" t="s">
        <v>357</v>
      </c>
      <c r="F151" s="212" t="s">
        <v>325</v>
      </c>
      <c r="G151" s="243"/>
      <c r="H151" s="244">
        <v>956.36</v>
      </c>
      <c r="I151" s="245"/>
      <c r="J151" s="244">
        <v>2710.63</v>
      </c>
      <c r="K151" s="245"/>
      <c r="L151" s="244">
        <v>4464.8999999999996</v>
      </c>
      <c r="M151" s="245"/>
      <c r="N151" s="246">
        <v>6803.94</v>
      </c>
    </row>
    <row r="152" spans="1:14" ht="38.25" x14ac:dyDescent="0.25">
      <c r="A152" s="151"/>
      <c r="B152" s="190"/>
      <c r="C152" s="211" t="s">
        <v>373</v>
      </c>
      <c r="D152" s="211" t="s">
        <v>359</v>
      </c>
      <c r="E152" s="211" t="s">
        <v>364</v>
      </c>
      <c r="F152" s="212" t="s">
        <v>325</v>
      </c>
      <c r="G152" s="243"/>
      <c r="H152" s="244">
        <v>7288.71</v>
      </c>
      <c r="I152" s="245"/>
      <c r="J152" s="244">
        <v>14893.2</v>
      </c>
      <c r="K152" s="245"/>
      <c r="L152" s="244">
        <v>22497.69</v>
      </c>
      <c r="M152" s="245"/>
      <c r="N152" s="246">
        <v>32637</v>
      </c>
    </row>
    <row r="153" spans="1:14" ht="38.25" x14ac:dyDescent="0.25">
      <c r="A153" s="151"/>
      <c r="B153" s="190"/>
      <c r="C153" s="211" t="s">
        <v>374</v>
      </c>
      <c r="D153" s="211" t="s">
        <v>356</v>
      </c>
      <c r="E153" s="211" t="s">
        <v>357</v>
      </c>
      <c r="F153" s="212" t="s">
        <v>325</v>
      </c>
      <c r="G153" s="243"/>
      <c r="H153" s="244">
        <v>2218.5500000000002</v>
      </c>
      <c r="I153" s="245"/>
      <c r="J153" s="244">
        <v>4683.58</v>
      </c>
      <c r="K153" s="245"/>
      <c r="L153" s="244">
        <v>7148.61</v>
      </c>
      <c r="M153" s="245"/>
      <c r="N153" s="246">
        <v>10435.33</v>
      </c>
    </row>
    <row r="154" spans="1:14" ht="38.25" x14ac:dyDescent="0.25">
      <c r="A154" s="151"/>
      <c r="B154" s="190"/>
      <c r="C154" s="211" t="s">
        <v>375</v>
      </c>
      <c r="D154" s="211" t="s">
        <v>359</v>
      </c>
      <c r="E154" s="211" t="s">
        <v>362</v>
      </c>
      <c r="F154" s="212" t="s">
        <v>220</v>
      </c>
      <c r="G154" s="243"/>
      <c r="H154" s="244">
        <v>0</v>
      </c>
      <c r="I154" s="245"/>
      <c r="J154" s="244">
        <v>9680</v>
      </c>
      <c r="K154" s="245"/>
      <c r="L154" s="244">
        <v>9680</v>
      </c>
      <c r="M154" s="245"/>
      <c r="N154" s="246">
        <v>9680</v>
      </c>
    </row>
    <row r="155" spans="1:14" ht="38.25" x14ac:dyDescent="0.25">
      <c r="A155" s="151"/>
      <c r="B155" s="190"/>
      <c r="C155" s="211" t="s">
        <v>376</v>
      </c>
      <c r="D155" s="211" t="s">
        <v>356</v>
      </c>
      <c r="E155" s="211" t="s">
        <v>357</v>
      </c>
      <c r="F155" s="212" t="s">
        <v>220</v>
      </c>
      <c r="G155" s="243"/>
      <c r="H155" s="244">
        <v>0</v>
      </c>
      <c r="I155" s="245"/>
      <c r="J155" s="244">
        <v>2400</v>
      </c>
      <c r="K155" s="245"/>
      <c r="L155" s="244">
        <v>2400</v>
      </c>
      <c r="M155" s="245"/>
      <c r="N155" s="246">
        <v>2400</v>
      </c>
    </row>
    <row r="156" spans="1:14" ht="25.5" x14ac:dyDescent="0.25">
      <c r="A156" s="151"/>
      <c r="B156" s="190"/>
      <c r="C156" s="211" t="s">
        <v>377</v>
      </c>
      <c r="D156" s="211" t="s">
        <v>356</v>
      </c>
      <c r="E156" s="211" t="s">
        <v>357</v>
      </c>
      <c r="F156" s="212" t="s">
        <v>325</v>
      </c>
      <c r="G156" s="243"/>
      <c r="H156" s="244">
        <v>0</v>
      </c>
      <c r="I156" s="245"/>
      <c r="J156" s="244">
        <v>1652.4</v>
      </c>
      <c r="K156" s="245"/>
      <c r="L156" s="244">
        <v>3304.8</v>
      </c>
      <c r="M156" s="245"/>
      <c r="N156" s="246">
        <v>5508</v>
      </c>
    </row>
    <row r="157" spans="1:14" ht="51" x14ac:dyDescent="0.25">
      <c r="A157" s="151"/>
      <c r="B157" s="190"/>
      <c r="C157" s="211" t="s">
        <v>378</v>
      </c>
      <c r="D157" s="211" t="s">
        <v>359</v>
      </c>
      <c r="E157" s="211" t="s">
        <v>360</v>
      </c>
      <c r="F157" s="212" t="s">
        <v>325</v>
      </c>
      <c r="G157" s="243"/>
      <c r="H157" s="244">
        <v>0</v>
      </c>
      <c r="I157" s="245"/>
      <c r="J157" s="244">
        <v>6903</v>
      </c>
      <c r="K157" s="245"/>
      <c r="L157" s="244">
        <v>13806</v>
      </c>
      <c r="M157" s="245"/>
      <c r="N157" s="246">
        <v>23010</v>
      </c>
    </row>
    <row r="158" spans="1:14" ht="25.5" x14ac:dyDescent="0.25">
      <c r="A158" s="151"/>
      <c r="B158" s="190"/>
      <c r="C158" s="211" t="s">
        <v>379</v>
      </c>
      <c r="D158" s="211" t="s">
        <v>356</v>
      </c>
      <c r="E158" s="211" t="s">
        <v>357</v>
      </c>
      <c r="F158" s="212" t="s">
        <v>325</v>
      </c>
      <c r="G158" s="243"/>
      <c r="H158" s="244">
        <v>2625.82</v>
      </c>
      <c r="I158" s="245"/>
      <c r="J158" s="244">
        <v>2625.87</v>
      </c>
      <c r="K158" s="245"/>
      <c r="L158" s="244">
        <v>2625.92</v>
      </c>
      <c r="M158" s="245"/>
      <c r="N158" s="246">
        <v>2626</v>
      </c>
    </row>
    <row r="159" spans="1:14" ht="38.25" x14ac:dyDescent="0.25">
      <c r="A159" s="151"/>
      <c r="B159" s="190"/>
      <c r="C159" s="211" t="s">
        <v>380</v>
      </c>
      <c r="D159" s="211" t="s">
        <v>359</v>
      </c>
      <c r="E159" s="211" t="s">
        <v>381</v>
      </c>
      <c r="F159" s="212" t="s">
        <v>325</v>
      </c>
      <c r="G159" s="243"/>
      <c r="H159" s="244">
        <v>10091.879999999999</v>
      </c>
      <c r="I159" s="245"/>
      <c r="J159" s="244">
        <v>10094.32</v>
      </c>
      <c r="K159" s="245"/>
      <c r="L159" s="244">
        <v>10096.76</v>
      </c>
      <c r="M159" s="245"/>
      <c r="N159" s="246">
        <v>10100</v>
      </c>
    </row>
    <row r="160" spans="1:14" ht="25.5" x14ac:dyDescent="0.25">
      <c r="A160" s="151"/>
      <c r="B160" s="190"/>
      <c r="C160" s="211" t="s">
        <v>382</v>
      </c>
      <c r="D160" s="211" t="s">
        <v>359</v>
      </c>
      <c r="E160" s="211" t="s">
        <v>362</v>
      </c>
      <c r="F160" s="212" t="s">
        <v>325</v>
      </c>
      <c r="G160" s="243"/>
      <c r="H160" s="244">
        <v>1708.42</v>
      </c>
      <c r="I160" s="245"/>
      <c r="J160" s="244">
        <v>3143.3</v>
      </c>
      <c r="K160" s="245"/>
      <c r="L160" s="244">
        <v>4578.18</v>
      </c>
      <c r="M160" s="245"/>
      <c r="N160" s="246">
        <v>6491.34</v>
      </c>
    </row>
    <row r="161" spans="1:14" ht="38.25" x14ac:dyDescent="0.25">
      <c r="A161" s="151"/>
      <c r="B161" s="190"/>
      <c r="C161" s="211" t="s">
        <v>383</v>
      </c>
      <c r="D161" s="211" t="s">
        <v>359</v>
      </c>
      <c r="E161" s="211" t="s">
        <v>230</v>
      </c>
      <c r="F161" s="212" t="s">
        <v>325</v>
      </c>
      <c r="G161" s="243"/>
      <c r="H161" s="244">
        <v>0</v>
      </c>
      <c r="I161" s="245"/>
      <c r="J161" s="244">
        <v>8850</v>
      </c>
      <c r="K161" s="245"/>
      <c r="L161" s="244">
        <v>17700</v>
      </c>
      <c r="M161" s="245"/>
      <c r="N161" s="246">
        <v>29500</v>
      </c>
    </row>
    <row r="162" spans="1:14" ht="25.5" x14ac:dyDescent="0.25">
      <c r="A162" s="151"/>
      <c r="B162" s="190"/>
      <c r="C162" s="211" t="s">
        <v>384</v>
      </c>
      <c r="D162" s="211" t="s">
        <v>356</v>
      </c>
      <c r="E162" s="211" t="s">
        <v>357</v>
      </c>
      <c r="F162" s="212" t="s">
        <v>325</v>
      </c>
      <c r="G162" s="243"/>
      <c r="H162" s="244">
        <v>406.6</v>
      </c>
      <c r="I162" s="245"/>
      <c r="J162" s="244">
        <v>748.1</v>
      </c>
      <c r="K162" s="245"/>
      <c r="L162" s="244">
        <v>1089.5999999999999</v>
      </c>
      <c r="M162" s="245"/>
      <c r="N162" s="246">
        <v>1544.94</v>
      </c>
    </row>
    <row r="163" spans="1:14" ht="25.5" x14ac:dyDescent="0.25">
      <c r="A163" s="151"/>
      <c r="B163" s="190"/>
      <c r="C163" s="211" t="s">
        <v>385</v>
      </c>
      <c r="D163" s="211" t="s">
        <v>356</v>
      </c>
      <c r="E163" s="211" t="s">
        <v>357</v>
      </c>
      <c r="F163" s="212" t="s">
        <v>325</v>
      </c>
      <c r="G163" s="243"/>
      <c r="H163" s="244">
        <v>0</v>
      </c>
      <c r="I163" s="245"/>
      <c r="J163" s="244">
        <v>2106.6</v>
      </c>
      <c r="K163" s="245"/>
      <c r="L163" s="244">
        <v>4213.2</v>
      </c>
      <c r="M163" s="245"/>
      <c r="N163" s="246">
        <v>7022</v>
      </c>
    </row>
    <row r="164" spans="1:14" ht="38.25" x14ac:dyDescent="0.25">
      <c r="A164" s="151"/>
      <c r="B164" s="190"/>
      <c r="C164" s="211" t="s">
        <v>386</v>
      </c>
      <c r="D164" s="211" t="s">
        <v>359</v>
      </c>
      <c r="E164" s="211" t="s">
        <v>364</v>
      </c>
      <c r="F164" s="212" t="s">
        <v>325</v>
      </c>
      <c r="G164" s="243"/>
      <c r="H164" s="244">
        <v>4932.18</v>
      </c>
      <c r="I164" s="245"/>
      <c r="J164" s="244">
        <v>10172.530000000001</v>
      </c>
      <c r="K164" s="245"/>
      <c r="L164" s="244">
        <v>15412.88</v>
      </c>
      <c r="M164" s="245"/>
      <c r="N164" s="246">
        <v>22400</v>
      </c>
    </row>
    <row r="165" spans="1:14" ht="25.5" x14ac:dyDescent="0.25">
      <c r="A165" s="151"/>
      <c r="B165" s="190"/>
      <c r="C165" s="211" t="s">
        <v>387</v>
      </c>
      <c r="D165" s="211" t="s">
        <v>356</v>
      </c>
      <c r="E165" s="211" t="s">
        <v>357</v>
      </c>
      <c r="F165" s="212" t="s">
        <v>325</v>
      </c>
      <c r="G165" s="243"/>
      <c r="H165" s="244">
        <v>1643.3</v>
      </c>
      <c r="I165" s="245"/>
      <c r="J165" s="244">
        <v>3222.17</v>
      </c>
      <c r="K165" s="245"/>
      <c r="L165" s="244">
        <v>4801.04</v>
      </c>
      <c r="M165" s="245"/>
      <c r="N165" s="246">
        <v>6906.19</v>
      </c>
    </row>
    <row r="166" spans="1:14" ht="38.25" x14ac:dyDescent="0.25">
      <c r="A166" s="151"/>
      <c r="B166" s="190"/>
      <c r="C166" s="211" t="s">
        <v>388</v>
      </c>
      <c r="D166" s="211" t="s">
        <v>359</v>
      </c>
      <c r="E166" s="211" t="s">
        <v>364</v>
      </c>
      <c r="F166" s="212" t="s">
        <v>325</v>
      </c>
      <c r="G166" s="243"/>
      <c r="H166" s="244">
        <v>5415.96</v>
      </c>
      <c r="I166" s="245"/>
      <c r="J166" s="244">
        <v>11021.17</v>
      </c>
      <c r="K166" s="245"/>
      <c r="L166" s="244">
        <v>16626.38</v>
      </c>
      <c r="M166" s="245"/>
      <c r="N166" s="246">
        <v>24100</v>
      </c>
    </row>
    <row r="167" spans="1:14" ht="25.5" x14ac:dyDescent="0.25">
      <c r="A167" s="151"/>
      <c r="B167" s="190"/>
      <c r="C167" s="191" t="s">
        <v>389</v>
      </c>
      <c r="D167" s="191" t="s">
        <v>356</v>
      </c>
      <c r="E167" s="191" t="s">
        <v>357</v>
      </c>
      <c r="F167" s="195" t="s">
        <v>325</v>
      </c>
      <c r="G167" s="233"/>
      <c r="H167" s="237">
        <v>1773.03</v>
      </c>
      <c r="I167" s="235"/>
      <c r="J167" s="237">
        <v>3521.75</v>
      </c>
      <c r="K167" s="235"/>
      <c r="L167" s="237">
        <v>5270.47</v>
      </c>
      <c r="M167" s="235"/>
      <c r="N167" s="239">
        <v>7602.1</v>
      </c>
    </row>
    <row r="168" spans="1:14" x14ac:dyDescent="0.25">
      <c r="A168" s="151" t="s">
        <v>66</v>
      </c>
      <c r="B168" s="150" t="s">
        <v>65</v>
      </c>
      <c r="C168" s="193"/>
      <c r="D168" s="193"/>
      <c r="E168" s="193"/>
      <c r="F168" s="251"/>
      <c r="G168" s="83">
        <v>29610.240000000002</v>
      </c>
      <c r="H168" s="85">
        <f>SUM(H169:H188)</f>
        <v>4589.3200000000006</v>
      </c>
      <c r="I168" s="85">
        <v>59138.74</v>
      </c>
      <c r="J168" s="85">
        <f>SUM(J169:J188)</f>
        <v>11594.99</v>
      </c>
      <c r="K168" s="85"/>
      <c r="L168" s="85">
        <f>SUM(L169:L188)</f>
        <v>18045.66</v>
      </c>
      <c r="M168" s="85">
        <v>81035.37</v>
      </c>
      <c r="N168" s="87">
        <f>SUM(N169:N188)</f>
        <v>25833.999999999996</v>
      </c>
    </row>
    <row r="169" spans="1:14" ht="25.5" x14ac:dyDescent="0.25">
      <c r="A169" s="151"/>
      <c r="B169" s="190"/>
      <c r="C169" s="204" t="s">
        <v>390</v>
      </c>
      <c r="D169" s="204" t="s">
        <v>391</v>
      </c>
      <c r="E169" s="204" t="s">
        <v>392</v>
      </c>
      <c r="F169" s="206" t="s">
        <v>325</v>
      </c>
      <c r="G169" s="234"/>
      <c r="H169" s="241">
        <v>422.28</v>
      </c>
      <c r="I169" s="236"/>
      <c r="J169" s="241">
        <v>953.78</v>
      </c>
      <c r="K169" s="236"/>
      <c r="L169" s="241">
        <v>1485.28</v>
      </c>
      <c r="M169" s="236"/>
      <c r="N169" s="242">
        <v>2193.9499999999998</v>
      </c>
    </row>
    <row r="170" spans="1:14" ht="25.5" x14ac:dyDescent="0.25">
      <c r="A170" s="151"/>
      <c r="B170" s="190"/>
      <c r="C170" s="211" t="s">
        <v>393</v>
      </c>
      <c r="D170" s="211" t="s">
        <v>391</v>
      </c>
      <c r="E170" s="211" t="s">
        <v>392</v>
      </c>
      <c r="F170" s="212" t="s">
        <v>199</v>
      </c>
      <c r="G170" s="243"/>
      <c r="H170" s="244">
        <v>0</v>
      </c>
      <c r="I170" s="245"/>
      <c r="J170" s="244">
        <v>85</v>
      </c>
      <c r="K170" s="245"/>
      <c r="L170" s="244">
        <v>85</v>
      </c>
      <c r="M170" s="245"/>
      <c r="N170" s="246">
        <v>170</v>
      </c>
    </row>
    <row r="171" spans="1:14" ht="38.25" x14ac:dyDescent="0.25">
      <c r="A171" s="151"/>
      <c r="B171" s="190"/>
      <c r="C171" s="211" t="s">
        <v>394</v>
      </c>
      <c r="D171" s="211" t="s">
        <v>391</v>
      </c>
      <c r="E171" s="211" t="s">
        <v>392</v>
      </c>
      <c r="F171" s="212" t="s">
        <v>325</v>
      </c>
      <c r="G171" s="243"/>
      <c r="H171" s="244">
        <v>0</v>
      </c>
      <c r="I171" s="245"/>
      <c r="J171" s="244">
        <v>21.99</v>
      </c>
      <c r="K171" s="245"/>
      <c r="L171" s="244">
        <v>43.98</v>
      </c>
      <c r="M171" s="245"/>
      <c r="N171" s="246">
        <v>73.290000000000006</v>
      </c>
    </row>
    <row r="172" spans="1:14" ht="25.5" x14ac:dyDescent="0.25">
      <c r="A172" s="151"/>
      <c r="B172" s="190"/>
      <c r="C172" s="211" t="s">
        <v>395</v>
      </c>
      <c r="D172" s="211" t="s">
        <v>391</v>
      </c>
      <c r="E172" s="211" t="s">
        <v>392</v>
      </c>
      <c r="F172" s="212" t="s">
        <v>325</v>
      </c>
      <c r="G172" s="243"/>
      <c r="H172" s="244">
        <v>704.97</v>
      </c>
      <c r="I172" s="245"/>
      <c r="J172" s="244">
        <v>1438.48</v>
      </c>
      <c r="K172" s="245"/>
      <c r="L172" s="244">
        <v>2171.9899999999998</v>
      </c>
      <c r="M172" s="245"/>
      <c r="N172" s="246">
        <v>3150</v>
      </c>
    </row>
    <row r="173" spans="1:14" ht="25.5" x14ac:dyDescent="0.25">
      <c r="A173" s="151"/>
      <c r="B173" s="190"/>
      <c r="C173" s="211" t="s">
        <v>396</v>
      </c>
      <c r="D173" s="211" t="s">
        <v>391</v>
      </c>
      <c r="E173" s="211" t="s">
        <v>392</v>
      </c>
      <c r="F173" s="212" t="s">
        <v>325</v>
      </c>
      <c r="G173" s="243"/>
      <c r="H173" s="244">
        <v>707.47</v>
      </c>
      <c r="I173" s="245"/>
      <c r="J173" s="244">
        <v>1444.43</v>
      </c>
      <c r="K173" s="245"/>
      <c r="L173" s="244">
        <v>2181.39</v>
      </c>
      <c r="M173" s="245"/>
      <c r="N173" s="246">
        <v>3164</v>
      </c>
    </row>
    <row r="174" spans="1:14" ht="38.25" x14ac:dyDescent="0.25">
      <c r="A174" s="151"/>
      <c r="B174" s="190"/>
      <c r="C174" s="211" t="s">
        <v>397</v>
      </c>
      <c r="D174" s="211" t="s">
        <v>398</v>
      </c>
      <c r="E174" s="211" t="s">
        <v>399</v>
      </c>
      <c r="F174" s="212" t="s">
        <v>203</v>
      </c>
      <c r="G174" s="243"/>
      <c r="H174" s="244">
        <v>0</v>
      </c>
      <c r="I174" s="245"/>
      <c r="J174" s="244">
        <v>33.33</v>
      </c>
      <c r="K174" s="245"/>
      <c r="L174" s="244">
        <v>66.66</v>
      </c>
      <c r="M174" s="245"/>
      <c r="N174" s="246">
        <v>100</v>
      </c>
    </row>
    <row r="175" spans="1:14" ht="25.5" x14ac:dyDescent="0.25">
      <c r="A175" s="151"/>
      <c r="B175" s="190"/>
      <c r="C175" s="211" t="s">
        <v>400</v>
      </c>
      <c r="D175" s="211" t="s">
        <v>401</v>
      </c>
      <c r="E175" s="211" t="s">
        <v>402</v>
      </c>
      <c r="F175" s="212" t="s">
        <v>195</v>
      </c>
      <c r="G175" s="243"/>
      <c r="H175" s="244">
        <v>0</v>
      </c>
      <c r="I175" s="245"/>
      <c r="J175" s="244">
        <v>0</v>
      </c>
      <c r="K175" s="245"/>
      <c r="L175" s="244">
        <v>200</v>
      </c>
      <c r="M175" s="245"/>
      <c r="N175" s="246">
        <v>200</v>
      </c>
    </row>
    <row r="176" spans="1:14" ht="25.5" x14ac:dyDescent="0.25">
      <c r="A176" s="151"/>
      <c r="B176" s="190"/>
      <c r="C176" s="211" t="s">
        <v>403</v>
      </c>
      <c r="D176" s="211" t="s">
        <v>391</v>
      </c>
      <c r="E176" s="211" t="s">
        <v>392</v>
      </c>
      <c r="F176" s="212" t="s">
        <v>325</v>
      </c>
      <c r="G176" s="243"/>
      <c r="H176" s="244">
        <v>252.46</v>
      </c>
      <c r="I176" s="245"/>
      <c r="J176" s="244">
        <v>728.72</v>
      </c>
      <c r="K176" s="245"/>
      <c r="L176" s="244">
        <v>1204.98</v>
      </c>
      <c r="M176" s="245"/>
      <c r="N176" s="246">
        <v>1840</v>
      </c>
    </row>
    <row r="177" spans="1:14" ht="25.5" x14ac:dyDescent="0.25">
      <c r="A177" s="151"/>
      <c r="B177" s="190"/>
      <c r="C177" s="211" t="s">
        <v>404</v>
      </c>
      <c r="D177" s="211" t="s">
        <v>391</v>
      </c>
      <c r="E177" s="211" t="s">
        <v>392</v>
      </c>
      <c r="F177" s="212" t="s">
        <v>325</v>
      </c>
      <c r="G177" s="243"/>
      <c r="H177" s="244">
        <v>619.53</v>
      </c>
      <c r="I177" s="245"/>
      <c r="J177" s="244">
        <v>1267.67</v>
      </c>
      <c r="K177" s="245"/>
      <c r="L177" s="244">
        <v>1915.81</v>
      </c>
      <c r="M177" s="245"/>
      <c r="N177" s="246">
        <v>2780</v>
      </c>
    </row>
    <row r="178" spans="1:14" ht="38.25" x14ac:dyDescent="0.25">
      <c r="A178" s="151"/>
      <c r="B178" s="190"/>
      <c r="C178" s="211" t="s">
        <v>405</v>
      </c>
      <c r="D178" s="211" t="s">
        <v>391</v>
      </c>
      <c r="E178" s="211" t="s">
        <v>392</v>
      </c>
      <c r="F178" s="212" t="s">
        <v>220</v>
      </c>
      <c r="G178" s="243"/>
      <c r="H178" s="244">
        <v>0</v>
      </c>
      <c r="I178" s="245"/>
      <c r="J178" s="244">
        <v>830</v>
      </c>
      <c r="K178" s="245"/>
      <c r="L178" s="244">
        <v>830</v>
      </c>
      <c r="M178" s="245"/>
      <c r="N178" s="246">
        <v>830</v>
      </c>
    </row>
    <row r="179" spans="1:14" ht="25.5" x14ac:dyDescent="0.25">
      <c r="A179" s="151"/>
      <c r="B179" s="190"/>
      <c r="C179" s="211" t="s">
        <v>406</v>
      </c>
      <c r="D179" s="211" t="s">
        <v>391</v>
      </c>
      <c r="E179" s="211" t="s">
        <v>392</v>
      </c>
      <c r="F179" s="212" t="s">
        <v>325</v>
      </c>
      <c r="G179" s="243"/>
      <c r="H179" s="244">
        <v>0</v>
      </c>
      <c r="I179" s="245"/>
      <c r="J179" s="244">
        <v>600</v>
      </c>
      <c r="K179" s="245"/>
      <c r="L179" s="244">
        <v>1200</v>
      </c>
      <c r="M179" s="245"/>
      <c r="N179" s="246">
        <v>2000</v>
      </c>
    </row>
    <row r="180" spans="1:14" ht="25.5" x14ac:dyDescent="0.25">
      <c r="A180" s="151"/>
      <c r="B180" s="190"/>
      <c r="C180" s="211" t="s">
        <v>407</v>
      </c>
      <c r="D180" s="211" t="s">
        <v>391</v>
      </c>
      <c r="E180" s="211" t="s">
        <v>392</v>
      </c>
      <c r="F180" s="212" t="s">
        <v>325</v>
      </c>
      <c r="G180" s="243"/>
      <c r="H180" s="244">
        <v>857.8</v>
      </c>
      <c r="I180" s="245"/>
      <c r="J180" s="244">
        <v>857.86</v>
      </c>
      <c r="K180" s="245"/>
      <c r="L180" s="244">
        <v>857.92</v>
      </c>
      <c r="M180" s="245"/>
      <c r="N180" s="246">
        <v>858</v>
      </c>
    </row>
    <row r="181" spans="1:14" ht="25.5" x14ac:dyDescent="0.25">
      <c r="A181" s="151"/>
      <c r="B181" s="190"/>
      <c r="C181" s="211" t="s">
        <v>408</v>
      </c>
      <c r="D181" s="211" t="s">
        <v>391</v>
      </c>
      <c r="E181" s="211" t="s">
        <v>392</v>
      </c>
      <c r="F181" s="212" t="s">
        <v>325</v>
      </c>
      <c r="G181" s="243"/>
      <c r="H181" s="244">
        <v>145.22</v>
      </c>
      <c r="I181" s="245"/>
      <c r="J181" s="244">
        <v>267.18</v>
      </c>
      <c r="K181" s="245"/>
      <c r="L181" s="244">
        <v>389.14</v>
      </c>
      <c r="M181" s="245"/>
      <c r="N181" s="246">
        <v>551.76</v>
      </c>
    </row>
    <row r="182" spans="1:14" ht="25.5" x14ac:dyDescent="0.25">
      <c r="A182" s="151"/>
      <c r="B182" s="190"/>
      <c r="C182" s="211" t="s">
        <v>409</v>
      </c>
      <c r="D182" s="211" t="s">
        <v>410</v>
      </c>
      <c r="E182" s="211" t="s">
        <v>230</v>
      </c>
      <c r="F182" s="212" t="s">
        <v>203</v>
      </c>
      <c r="G182" s="243"/>
      <c r="H182" s="244">
        <v>0</v>
      </c>
      <c r="I182" s="245"/>
      <c r="J182" s="244">
        <v>836</v>
      </c>
      <c r="K182" s="245"/>
      <c r="L182" s="244">
        <v>1672</v>
      </c>
      <c r="M182" s="245"/>
      <c r="N182" s="246">
        <v>2508</v>
      </c>
    </row>
    <row r="183" spans="1:14" ht="25.5" x14ac:dyDescent="0.25">
      <c r="A183" s="151"/>
      <c r="B183" s="190"/>
      <c r="C183" s="211" t="s">
        <v>411</v>
      </c>
      <c r="D183" s="211" t="s">
        <v>391</v>
      </c>
      <c r="E183" s="211" t="s">
        <v>392</v>
      </c>
      <c r="F183" s="212" t="s">
        <v>325</v>
      </c>
      <c r="G183" s="243"/>
      <c r="H183" s="244">
        <v>0</v>
      </c>
      <c r="I183" s="245"/>
      <c r="J183" s="244">
        <v>30</v>
      </c>
      <c r="K183" s="245"/>
      <c r="L183" s="244">
        <v>60</v>
      </c>
      <c r="M183" s="245"/>
      <c r="N183" s="246">
        <v>100</v>
      </c>
    </row>
    <row r="184" spans="1:14" ht="38.25" x14ac:dyDescent="0.25">
      <c r="A184" s="151"/>
      <c r="B184" s="190"/>
      <c r="C184" s="211" t="s">
        <v>412</v>
      </c>
      <c r="D184" s="211" t="s">
        <v>413</v>
      </c>
      <c r="E184" s="211" t="s">
        <v>414</v>
      </c>
      <c r="F184" s="212" t="s">
        <v>203</v>
      </c>
      <c r="G184" s="243"/>
      <c r="H184" s="244">
        <v>0</v>
      </c>
      <c r="I184" s="245"/>
      <c r="J184" s="244">
        <v>300</v>
      </c>
      <c r="K184" s="245"/>
      <c r="L184" s="244">
        <v>600</v>
      </c>
      <c r="M184" s="245"/>
      <c r="N184" s="246">
        <v>900</v>
      </c>
    </row>
    <row r="185" spans="1:14" ht="25.5" x14ac:dyDescent="0.25">
      <c r="A185" s="151"/>
      <c r="B185" s="190"/>
      <c r="C185" s="211" t="s">
        <v>415</v>
      </c>
      <c r="D185" s="211" t="s">
        <v>391</v>
      </c>
      <c r="E185" s="211" t="s">
        <v>392</v>
      </c>
      <c r="F185" s="212" t="s">
        <v>325</v>
      </c>
      <c r="G185" s="243"/>
      <c r="H185" s="244">
        <v>419.24</v>
      </c>
      <c r="I185" s="245"/>
      <c r="J185" s="244">
        <v>864.97</v>
      </c>
      <c r="K185" s="245"/>
      <c r="L185" s="244">
        <v>1310.7</v>
      </c>
      <c r="M185" s="245"/>
      <c r="N185" s="246">
        <v>1905</v>
      </c>
    </row>
    <row r="186" spans="1:14" ht="25.5" x14ac:dyDescent="0.25">
      <c r="A186" s="151"/>
      <c r="B186" s="190"/>
      <c r="C186" s="211" t="s">
        <v>416</v>
      </c>
      <c r="D186" s="211" t="s">
        <v>413</v>
      </c>
      <c r="E186" s="211" t="s">
        <v>414</v>
      </c>
      <c r="F186" s="212" t="s">
        <v>203</v>
      </c>
      <c r="G186" s="243"/>
      <c r="H186" s="244">
        <v>0</v>
      </c>
      <c r="I186" s="245"/>
      <c r="J186" s="244">
        <v>83.33</v>
      </c>
      <c r="K186" s="245"/>
      <c r="L186" s="244">
        <v>166.66</v>
      </c>
      <c r="M186" s="245"/>
      <c r="N186" s="246">
        <v>250</v>
      </c>
    </row>
    <row r="187" spans="1:14" ht="25.5" x14ac:dyDescent="0.25">
      <c r="A187" s="151"/>
      <c r="B187" s="190"/>
      <c r="C187" s="211" t="s">
        <v>417</v>
      </c>
      <c r="D187" s="211" t="s">
        <v>391</v>
      </c>
      <c r="E187" s="211" t="s">
        <v>392</v>
      </c>
      <c r="F187" s="212" t="s">
        <v>325</v>
      </c>
      <c r="G187" s="243"/>
      <c r="H187" s="244">
        <v>460.35</v>
      </c>
      <c r="I187" s="245"/>
      <c r="J187" s="244">
        <v>952.25</v>
      </c>
      <c r="K187" s="245"/>
      <c r="L187" s="244">
        <v>1444.15</v>
      </c>
      <c r="M187" s="245"/>
      <c r="N187" s="246">
        <v>2100</v>
      </c>
    </row>
    <row r="188" spans="1:14" ht="25.5" x14ac:dyDescent="0.25">
      <c r="A188" s="151"/>
      <c r="B188" s="190"/>
      <c r="C188" s="191" t="s">
        <v>418</v>
      </c>
      <c r="D188" s="191" t="s">
        <v>401</v>
      </c>
      <c r="E188" s="191" t="s">
        <v>402</v>
      </c>
      <c r="F188" s="195" t="s">
        <v>195</v>
      </c>
      <c r="G188" s="233"/>
      <c r="H188" s="237">
        <v>0</v>
      </c>
      <c r="I188" s="235"/>
      <c r="J188" s="237">
        <v>0</v>
      </c>
      <c r="K188" s="235"/>
      <c r="L188" s="237">
        <v>160</v>
      </c>
      <c r="M188" s="235"/>
      <c r="N188" s="239">
        <v>160</v>
      </c>
    </row>
    <row r="189" spans="1:14" x14ac:dyDescent="0.25">
      <c r="A189" s="151" t="s">
        <v>68</v>
      </c>
      <c r="B189" s="150" t="s">
        <v>67</v>
      </c>
      <c r="C189" s="193"/>
      <c r="D189" s="193"/>
      <c r="E189" s="193"/>
      <c r="F189" s="251"/>
      <c r="G189" s="166">
        <v>172627.19</v>
      </c>
      <c r="H189" s="167">
        <f>SUM(H190:H298)</f>
        <v>173378.26</v>
      </c>
      <c r="I189" s="167">
        <v>354461.44</v>
      </c>
      <c r="J189" s="167">
        <f>SUM(J190:J298)</f>
        <v>434038.85999999987</v>
      </c>
      <c r="K189" s="167"/>
      <c r="L189" s="167">
        <f>SUM(L190:L298)</f>
        <v>727465.19999999984</v>
      </c>
      <c r="M189" s="167">
        <v>654203.76</v>
      </c>
      <c r="N189" s="168">
        <f>SUM(N190:N298)</f>
        <v>1007775.99</v>
      </c>
    </row>
    <row r="190" spans="1:14" ht="25.5" x14ac:dyDescent="0.25">
      <c r="A190" s="151"/>
      <c r="B190" s="190"/>
      <c r="C190" s="204" t="s">
        <v>419</v>
      </c>
      <c r="D190" s="204" t="s">
        <v>420</v>
      </c>
      <c r="E190" s="204" t="s">
        <v>421</v>
      </c>
      <c r="F190" s="206" t="s">
        <v>203</v>
      </c>
      <c r="G190" s="253"/>
      <c r="H190" s="258">
        <v>0</v>
      </c>
      <c r="I190" s="255"/>
      <c r="J190" s="258">
        <v>153.33000000000001</v>
      </c>
      <c r="K190" s="255"/>
      <c r="L190" s="258">
        <v>306.66000000000003</v>
      </c>
      <c r="M190" s="255"/>
      <c r="N190" s="259">
        <v>460</v>
      </c>
    </row>
    <row r="191" spans="1:14" ht="25.5" x14ac:dyDescent="0.25">
      <c r="A191" s="151"/>
      <c r="B191" s="190"/>
      <c r="C191" s="211" t="s">
        <v>422</v>
      </c>
      <c r="D191" s="211" t="s">
        <v>423</v>
      </c>
      <c r="E191" s="211" t="s">
        <v>424</v>
      </c>
      <c r="F191" s="212" t="s">
        <v>203</v>
      </c>
      <c r="G191" s="260"/>
      <c r="H191" s="261">
        <v>4968</v>
      </c>
      <c r="I191" s="262"/>
      <c r="J191" s="261">
        <v>10998.07</v>
      </c>
      <c r="K191" s="262"/>
      <c r="L191" s="261">
        <v>17028.14</v>
      </c>
      <c r="M191" s="262"/>
      <c r="N191" s="263">
        <v>23058.21</v>
      </c>
    </row>
    <row r="192" spans="1:14" ht="25.5" x14ac:dyDescent="0.25">
      <c r="A192" s="151"/>
      <c r="B192" s="190"/>
      <c r="C192" s="211" t="s">
        <v>425</v>
      </c>
      <c r="D192" s="211" t="s">
        <v>423</v>
      </c>
      <c r="E192" s="211" t="s">
        <v>426</v>
      </c>
      <c r="F192" s="212" t="s">
        <v>203</v>
      </c>
      <c r="G192" s="260"/>
      <c r="H192" s="261">
        <v>0</v>
      </c>
      <c r="I192" s="262"/>
      <c r="J192" s="261">
        <v>16.670000000000002</v>
      </c>
      <c r="K192" s="262"/>
      <c r="L192" s="261">
        <v>33.340000000000003</v>
      </c>
      <c r="M192" s="262"/>
      <c r="N192" s="263">
        <v>50</v>
      </c>
    </row>
    <row r="193" spans="1:14" ht="25.5" x14ac:dyDescent="0.25">
      <c r="A193" s="151"/>
      <c r="B193" s="190"/>
      <c r="C193" s="211" t="s">
        <v>427</v>
      </c>
      <c r="D193" s="211" t="s">
        <v>428</v>
      </c>
      <c r="E193" s="211" t="s">
        <v>429</v>
      </c>
      <c r="F193" s="212" t="s">
        <v>195</v>
      </c>
      <c r="G193" s="260"/>
      <c r="H193" s="261">
        <v>3326.57</v>
      </c>
      <c r="I193" s="262"/>
      <c r="J193" s="261">
        <v>4835.83</v>
      </c>
      <c r="K193" s="262"/>
      <c r="L193" s="261">
        <v>5626.57</v>
      </c>
      <c r="M193" s="262"/>
      <c r="N193" s="263">
        <v>5626.57</v>
      </c>
    </row>
    <row r="194" spans="1:14" ht="25.5" x14ac:dyDescent="0.25">
      <c r="A194" s="151"/>
      <c r="B194" s="190"/>
      <c r="C194" s="211" t="s">
        <v>430</v>
      </c>
      <c r="D194" s="211" t="s">
        <v>428</v>
      </c>
      <c r="E194" s="211" t="s">
        <v>429</v>
      </c>
      <c r="F194" s="212" t="s">
        <v>203</v>
      </c>
      <c r="G194" s="260"/>
      <c r="H194" s="261">
        <v>70.94</v>
      </c>
      <c r="I194" s="262"/>
      <c r="J194" s="261">
        <v>137.61000000000001</v>
      </c>
      <c r="K194" s="262"/>
      <c r="L194" s="261">
        <v>204.28</v>
      </c>
      <c r="M194" s="262"/>
      <c r="N194" s="263">
        <v>270.94</v>
      </c>
    </row>
    <row r="195" spans="1:14" ht="25.5" x14ac:dyDescent="0.25">
      <c r="A195" s="151"/>
      <c r="B195" s="190"/>
      <c r="C195" s="211" t="s">
        <v>431</v>
      </c>
      <c r="D195" s="211" t="s">
        <v>432</v>
      </c>
      <c r="E195" s="211" t="s">
        <v>433</v>
      </c>
      <c r="F195" s="212" t="s">
        <v>203</v>
      </c>
      <c r="G195" s="260"/>
      <c r="H195" s="261">
        <v>0</v>
      </c>
      <c r="I195" s="262"/>
      <c r="J195" s="261">
        <v>66.67</v>
      </c>
      <c r="K195" s="262"/>
      <c r="L195" s="261">
        <v>133.34</v>
      </c>
      <c r="M195" s="262"/>
      <c r="N195" s="263">
        <v>200</v>
      </c>
    </row>
    <row r="196" spans="1:14" x14ac:dyDescent="0.25">
      <c r="A196" s="151"/>
      <c r="B196" s="190"/>
      <c r="C196" s="211" t="s">
        <v>434</v>
      </c>
      <c r="D196" s="211" t="s">
        <v>432</v>
      </c>
      <c r="E196" s="211" t="s">
        <v>435</v>
      </c>
      <c r="F196" s="212" t="s">
        <v>203</v>
      </c>
      <c r="G196" s="260"/>
      <c r="H196" s="261">
        <v>1135.81</v>
      </c>
      <c r="I196" s="262"/>
      <c r="J196" s="261">
        <v>2382</v>
      </c>
      <c r="K196" s="262"/>
      <c r="L196" s="261">
        <v>3628.19</v>
      </c>
      <c r="M196" s="262"/>
      <c r="N196" s="263">
        <v>4874.38</v>
      </c>
    </row>
    <row r="197" spans="1:14" ht="51" x14ac:dyDescent="0.25">
      <c r="A197" s="151"/>
      <c r="B197" s="190"/>
      <c r="C197" s="211" t="s">
        <v>436</v>
      </c>
      <c r="D197" s="211" t="s">
        <v>423</v>
      </c>
      <c r="E197" s="211" t="s">
        <v>437</v>
      </c>
      <c r="F197" s="212" t="s">
        <v>195</v>
      </c>
      <c r="G197" s="260"/>
      <c r="H197" s="261">
        <v>4034.78</v>
      </c>
      <c r="I197" s="262"/>
      <c r="J197" s="261">
        <v>4034.78</v>
      </c>
      <c r="K197" s="262"/>
      <c r="L197" s="261">
        <v>8800</v>
      </c>
      <c r="M197" s="262"/>
      <c r="N197" s="263">
        <v>8800</v>
      </c>
    </row>
    <row r="198" spans="1:14" ht="25.5" x14ac:dyDescent="0.25">
      <c r="A198" s="151"/>
      <c r="B198" s="190"/>
      <c r="C198" s="211" t="s">
        <v>438</v>
      </c>
      <c r="D198" s="211" t="s">
        <v>439</v>
      </c>
      <c r="E198" s="211" t="s">
        <v>440</v>
      </c>
      <c r="F198" s="212" t="s">
        <v>203</v>
      </c>
      <c r="G198" s="260"/>
      <c r="H198" s="261">
        <v>408.5</v>
      </c>
      <c r="I198" s="262"/>
      <c r="J198" s="261">
        <v>1479.06</v>
      </c>
      <c r="K198" s="262"/>
      <c r="L198" s="261">
        <v>2549.62</v>
      </c>
      <c r="M198" s="262"/>
      <c r="N198" s="263">
        <v>3620.17</v>
      </c>
    </row>
    <row r="199" spans="1:14" ht="25.5" x14ac:dyDescent="0.25">
      <c r="A199" s="151"/>
      <c r="B199" s="190"/>
      <c r="C199" s="211" t="s">
        <v>441</v>
      </c>
      <c r="D199" s="211" t="s">
        <v>442</v>
      </c>
      <c r="E199" s="211" t="s">
        <v>443</v>
      </c>
      <c r="F199" s="212" t="s">
        <v>203</v>
      </c>
      <c r="G199" s="260"/>
      <c r="H199" s="261">
        <v>82.75</v>
      </c>
      <c r="I199" s="262"/>
      <c r="J199" s="261">
        <v>132.75</v>
      </c>
      <c r="K199" s="262"/>
      <c r="L199" s="261">
        <v>182.75</v>
      </c>
      <c r="M199" s="262"/>
      <c r="N199" s="263">
        <v>232.75</v>
      </c>
    </row>
    <row r="200" spans="1:14" ht="25.5" x14ac:dyDescent="0.25">
      <c r="A200" s="151"/>
      <c r="B200" s="190"/>
      <c r="C200" s="211" t="s">
        <v>444</v>
      </c>
      <c r="D200" s="211" t="s">
        <v>442</v>
      </c>
      <c r="E200" s="211" t="s">
        <v>445</v>
      </c>
      <c r="F200" s="212" t="s">
        <v>195</v>
      </c>
      <c r="G200" s="260"/>
      <c r="H200" s="261">
        <v>3660.93</v>
      </c>
      <c r="I200" s="262"/>
      <c r="J200" s="261">
        <v>5051.54</v>
      </c>
      <c r="K200" s="262"/>
      <c r="L200" s="261">
        <v>6385.3</v>
      </c>
      <c r="M200" s="262"/>
      <c r="N200" s="263">
        <v>8519.7900000000009</v>
      </c>
    </row>
    <row r="201" spans="1:14" ht="25.5" x14ac:dyDescent="0.25">
      <c r="A201" s="151"/>
      <c r="B201" s="190"/>
      <c r="C201" s="211" t="s">
        <v>446</v>
      </c>
      <c r="D201" s="211" t="s">
        <v>447</v>
      </c>
      <c r="E201" s="211" t="s">
        <v>448</v>
      </c>
      <c r="F201" s="212" t="s">
        <v>203</v>
      </c>
      <c r="G201" s="260"/>
      <c r="H201" s="261">
        <v>39.729999999999997</v>
      </c>
      <c r="I201" s="262"/>
      <c r="J201" s="261">
        <v>335.37</v>
      </c>
      <c r="K201" s="262"/>
      <c r="L201" s="261">
        <v>631.01</v>
      </c>
      <c r="M201" s="262"/>
      <c r="N201" s="263">
        <v>926.65</v>
      </c>
    </row>
    <row r="202" spans="1:14" ht="25.5" x14ac:dyDescent="0.25">
      <c r="A202" s="151"/>
      <c r="B202" s="190"/>
      <c r="C202" s="211" t="s">
        <v>449</v>
      </c>
      <c r="D202" s="211" t="s">
        <v>450</v>
      </c>
      <c r="E202" s="211" t="s">
        <v>451</v>
      </c>
      <c r="F202" s="212" t="s">
        <v>203</v>
      </c>
      <c r="G202" s="260"/>
      <c r="H202" s="261">
        <v>2791.36</v>
      </c>
      <c r="I202" s="262"/>
      <c r="J202" s="261">
        <v>4684.6899999999996</v>
      </c>
      <c r="K202" s="262"/>
      <c r="L202" s="261">
        <v>6578.02</v>
      </c>
      <c r="M202" s="262"/>
      <c r="N202" s="263">
        <v>8471.36</v>
      </c>
    </row>
    <row r="203" spans="1:14" ht="25.5" x14ac:dyDescent="0.25">
      <c r="A203" s="151"/>
      <c r="B203" s="190"/>
      <c r="C203" s="211" t="s">
        <v>452</v>
      </c>
      <c r="D203" s="211" t="s">
        <v>420</v>
      </c>
      <c r="E203" s="211" t="s">
        <v>230</v>
      </c>
      <c r="F203" s="212" t="s">
        <v>203</v>
      </c>
      <c r="G203" s="260"/>
      <c r="H203" s="261">
        <v>0</v>
      </c>
      <c r="I203" s="262"/>
      <c r="J203" s="261">
        <v>59.73</v>
      </c>
      <c r="K203" s="262"/>
      <c r="L203" s="261">
        <v>119.46</v>
      </c>
      <c r="M203" s="262"/>
      <c r="N203" s="263">
        <v>179.18</v>
      </c>
    </row>
    <row r="204" spans="1:14" ht="25.5" x14ac:dyDescent="0.25">
      <c r="A204" s="151"/>
      <c r="B204" s="190"/>
      <c r="C204" s="211" t="s">
        <v>453</v>
      </c>
      <c r="D204" s="211" t="s">
        <v>420</v>
      </c>
      <c r="E204" s="211" t="s">
        <v>230</v>
      </c>
      <c r="F204" s="212" t="s">
        <v>203</v>
      </c>
      <c r="G204" s="260"/>
      <c r="H204" s="261">
        <v>35</v>
      </c>
      <c r="I204" s="262"/>
      <c r="J204" s="261">
        <v>223.33</v>
      </c>
      <c r="K204" s="262"/>
      <c r="L204" s="261">
        <v>411.66</v>
      </c>
      <c r="M204" s="262"/>
      <c r="N204" s="263">
        <v>600</v>
      </c>
    </row>
    <row r="205" spans="1:14" ht="25.5" x14ac:dyDescent="0.25">
      <c r="A205" s="151"/>
      <c r="B205" s="190"/>
      <c r="C205" s="211" t="s">
        <v>454</v>
      </c>
      <c r="D205" s="211" t="s">
        <v>455</v>
      </c>
      <c r="E205" s="211" t="s">
        <v>230</v>
      </c>
      <c r="F205" s="212" t="s">
        <v>195</v>
      </c>
      <c r="G205" s="260"/>
      <c r="H205" s="261">
        <v>1769.38</v>
      </c>
      <c r="I205" s="262"/>
      <c r="J205" s="261">
        <v>5703.28</v>
      </c>
      <c r="K205" s="262"/>
      <c r="L205" s="261">
        <v>14934.09</v>
      </c>
      <c r="M205" s="262"/>
      <c r="N205" s="263">
        <v>27198.61</v>
      </c>
    </row>
    <row r="206" spans="1:14" ht="38.25" x14ac:dyDescent="0.25">
      <c r="A206" s="151"/>
      <c r="B206" s="190"/>
      <c r="C206" s="211" t="s">
        <v>456</v>
      </c>
      <c r="D206" s="211" t="s">
        <v>455</v>
      </c>
      <c r="E206" s="211" t="s">
        <v>457</v>
      </c>
      <c r="F206" s="212" t="s">
        <v>220</v>
      </c>
      <c r="G206" s="260"/>
      <c r="H206" s="261">
        <v>0</v>
      </c>
      <c r="I206" s="262"/>
      <c r="J206" s="261">
        <v>676</v>
      </c>
      <c r="K206" s="262"/>
      <c r="L206" s="261">
        <v>1352</v>
      </c>
      <c r="M206" s="262"/>
      <c r="N206" s="263">
        <v>1352</v>
      </c>
    </row>
    <row r="207" spans="1:14" ht="25.5" x14ac:dyDescent="0.25">
      <c r="A207" s="151"/>
      <c r="B207" s="190"/>
      <c r="C207" s="211" t="s">
        <v>458</v>
      </c>
      <c r="D207" s="211" t="s">
        <v>450</v>
      </c>
      <c r="E207" s="211" t="s">
        <v>459</v>
      </c>
      <c r="F207" s="212" t="s">
        <v>195</v>
      </c>
      <c r="G207" s="260"/>
      <c r="H207" s="261">
        <v>437.98</v>
      </c>
      <c r="I207" s="262"/>
      <c r="J207" s="261">
        <v>2437.98</v>
      </c>
      <c r="K207" s="262"/>
      <c r="L207" s="261">
        <v>2437.98</v>
      </c>
      <c r="M207" s="262"/>
      <c r="N207" s="263">
        <v>2437.98</v>
      </c>
    </row>
    <row r="208" spans="1:14" ht="25.5" x14ac:dyDescent="0.25">
      <c r="A208" s="151"/>
      <c r="B208" s="190"/>
      <c r="C208" s="211" t="s">
        <v>460</v>
      </c>
      <c r="D208" s="211" t="s">
        <v>450</v>
      </c>
      <c r="E208" s="211" t="s">
        <v>461</v>
      </c>
      <c r="F208" s="212" t="s">
        <v>203</v>
      </c>
      <c r="G208" s="260"/>
      <c r="H208" s="261">
        <v>894.99</v>
      </c>
      <c r="I208" s="262"/>
      <c r="J208" s="261">
        <v>3030.82</v>
      </c>
      <c r="K208" s="262"/>
      <c r="L208" s="261">
        <v>5166.6499999999996</v>
      </c>
      <c r="M208" s="262"/>
      <c r="N208" s="263">
        <v>7302.49</v>
      </c>
    </row>
    <row r="209" spans="1:14" ht="25.5" x14ac:dyDescent="0.25">
      <c r="A209" s="151"/>
      <c r="B209" s="190"/>
      <c r="C209" s="211" t="s">
        <v>462</v>
      </c>
      <c r="D209" s="211" t="s">
        <v>432</v>
      </c>
      <c r="E209" s="211" t="s">
        <v>433</v>
      </c>
      <c r="F209" s="212" t="s">
        <v>220</v>
      </c>
      <c r="G209" s="260"/>
      <c r="H209" s="261">
        <v>12602</v>
      </c>
      <c r="I209" s="262"/>
      <c r="J209" s="261">
        <v>12602</v>
      </c>
      <c r="K209" s="262"/>
      <c r="L209" s="261">
        <v>12602</v>
      </c>
      <c r="M209" s="262"/>
      <c r="N209" s="263">
        <v>31000</v>
      </c>
    </row>
    <row r="210" spans="1:14" ht="25.5" x14ac:dyDescent="0.25">
      <c r="A210" s="151"/>
      <c r="B210" s="190"/>
      <c r="C210" s="211" t="s">
        <v>463</v>
      </c>
      <c r="D210" s="211" t="s">
        <v>432</v>
      </c>
      <c r="E210" s="211" t="s">
        <v>433</v>
      </c>
      <c r="F210" s="212" t="s">
        <v>195</v>
      </c>
      <c r="G210" s="260"/>
      <c r="H210" s="261">
        <v>654.80999999999995</v>
      </c>
      <c r="I210" s="262"/>
      <c r="J210" s="261">
        <v>2111.92</v>
      </c>
      <c r="K210" s="262"/>
      <c r="L210" s="261">
        <v>2848.92</v>
      </c>
      <c r="M210" s="262"/>
      <c r="N210" s="263">
        <v>3671.6</v>
      </c>
    </row>
    <row r="211" spans="1:14" ht="38.25" x14ac:dyDescent="0.25">
      <c r="A211" s="151"/>
      <c r="B211" s="190"/>
      <c r="C211" s="211" t="s">
        <v>464</v>
      </c>
      <c r="D211" s="211" t="s">
        <v>432</v>
      </c>
      <c r="E211" s="211" t="s">
        <v>433</v>
      </c>
      <c r="F211" s="212" t="s">
        <v>203</v>
      </c>
      <c r="G211" s="260"/>
      <c r="H211" s="261">
        <v>0</v>
      </c>
      <c r="I211" s="262"/>
      <c r="J211" s="261">
        <v>33.33</v>
      </c>
      <c r="K211" s="262"/>
      <c r="L211" s="261">
        <v>66.66</v>
      </c>
      <c r="M211" s="262"/>
      <c r="N211" s="263">
        <v>100</v>
      </c>
    </row>
    <row r="212" spans="1:14" ht="25.5" x14ac:dyDescent="0.25">
      <c r="A212" s="151"/>
      <c r="B212" s="190"/>
      <c r="C212" s="211" t="s">
        <v>465</v>
      </c>
      <c r="D212" s="211" t="s">
        <v>466</v>
      </c>
      <c r="E212" s="211" t="s">
        <v>467</v>
      </c>
      <c r="F212" s="212" t="s">
        <v>220</v>
      </c>
      <c r="G212" s="260"/>
      <c r="H212" s="261">
        <v>360</v>
      </c>
      <c r="I212" s="262"/>
      <c r="J212" s="261">
        <v>360</v>
      </c>
      <c r="K212" s="262"/>
      <c r="L212" s="261">
        <v>360</v>
      </c>
      <c r="M212" s="262"/>
      <c r="N212" s="263">
        <v>360</v>
      </c>
    </row>
    <row r="213" spans="1:14" ht="25.5" x14ac:dyDescent="0.25">
      <c r="A213" s="151"/>
      <c r="B213" s="190"/>
      <c r="C213" s="211" t="s">
        <v>468</v>
      </c>
      <c r="D213" s="211" t="s">
        <v>423</v>
      </c>
      <c r="E213" s="211" t="s">
        <v>469</v>
      </c>
      <c r="F213" s="212" t="s">
        <v>203</v>
      </c>
      <c r="G213" s="260"/>
      <c r="H213" s="261">
        <v>193.99</v>
      </c>
      <c r="I213" s="262"/>
      <c r="J213" s="261">
        <v>364.66</v>
      </c>
      <c r="K213" s="262"/>
      <c r="L213" s="261">
        <v>535.33000000000004</v>
      </c>
      <c r="M213" s="262"/>
      <c r="N213" s="263">
        <v>706.01</v>
      </c>
    </row>
    <row r="214" spans="1:14" ht="51" x14ac:dyDescent="0.25">
      <c r="A214" s="151"/>
      <c r="B214" s="190"/>
      <c r="C214" s="211" t="s">
        <v>470</v>
      </c>
      <c r="D214" s="211" t="s">
        <v>466</v>
      </c>
      <c r="E214" s="211" t="s">
        <v>471</v>
      </c>
      <c r="F214" s="212" t="s">
        <v>220</v>
      </c>
      <c r="G214" s="260"/>
      <c r="H214" s="261">
        <v>1255.2</v>
      </c>
      <c r="I214" s="262"/>
      <c r="J214" s="261">
        <v>3492</v>
      </c>
      <c r="K214" s="262"/>
      <c r="L214" s="261">
        <v>3492</v>
      </c>
      <c r="M214" s="262"/>
      <c r="N214" s="263">
        <v>3492</v>
      </c>
    </row>
    <row r="215" spans="1:14" ht="51" x14ac:dyDescent="0.25">
      <c r="A215" s="151"/>
      <c r="B215" s="190"/>
      <c r="C215" s="211" t="s">
        <v>472</v>
      </c>
      <c r="D215" s="211" t="s">
        <v>420</v>
      </c>
      <c r="E215" s="211" t="s">
        <v>473</v>
      </c>
      <c r="F215" s="212" t="s">
        <v>220</v>
      </c>
      <c r="G215" s="260"/>
      <c r="H215" s="261">
        <v>168.36</v>
      </c>
      <c r="I215" s="262"/>
      <c r="J215" s="261">
        <v>1000</v>
      </c>
      <c r="K215" s="262"/>
      <c r="L215" s="261">
        <v>1000</v>
      </c>
      <c r="M215" s="262"/>
      <c r="N215" s="263">
        <v>1000</v>
      </c>
    </row>
    <row r="216" spans="1:14" ht="63.75" x14ac:dyDescent="0.25">
      <c r="A216" s="151"/>
      <c r="B216" s="190"/>
      <c r="C216" s="211" t="s">
        <v>474</v>
      </c>
      <c r="D216" s="211" t="s">
        <v>475</v>
      </c>
      <c r="E216" s="211" t="s">
        <v>230</v>
      </c>
      <c r="F216" s="212" t="s">
        <v>203</v>
      </c>
      <c r="G216" s="260"/>
      <c r="H216" s="261">
        <v>0</v>
      </c>
      <c r="I216" s="262"/>
      <c r="J216" s="261">
        <v>650.66999999999996</v>
      </c>
      <c r="K216" s="262"/>
      <c r="L216" s="261">
        <v>1301.3399999999999</v>
      </c>
      <c r="M216" s="262"/>
      <c r="N216" s="263">
        <v>1952</v>
      </c>
    </row>
    <row r="217" spans="1:14" ht="25.5" x14ac:dyDescent="0.25">
      <c r="A217" s="151"/>
      <c r="B217" s="190"/>
      <c r="C217" s="211" t="s">
        <v>476</v>
      </c>
      <c r="D217" s="211" t="s">
        <v>420</v>
      </c>
      <c r="E217" s="211" t="s">
        <v>230</v>
      </c>
      <c r="F217" s="212" t="s">
        <v>203</v>
      </c>
      <c r="G217" s="260"/>
      <c r="H217" s="261">
        <v>10.5</v>
      </c>
      <c r="I217" s="262"/>
      <c r="J217" s="261">
        <v>12.43</v>
      </c>
      <c r="K217" s="262"/>
      <c r="L217" s="261">
        <v>14.36</v>
      </c>
      <c r="M217" s="262"/>
      <c r="N217" s="263">
        <v>16.3</v>
      </c>
    </row>
    <row r="218" spans="1:14" ht="38.25" x14ac:dyDescent="0.25">
      <c r="A218" s="151"/>
      <c r="B218" s="190"/>
      <c r="C218" s="211" t="s">
        <v>477</v>
      </c>
      <c r="D218" s="211" t="s">
        <v>420</v>
      </c>
      <c r="E218" s="211" t="s">
        <v>230</v>
      </c>
      <c r="F218" s="212" t="s">
        <v>203</v>
      </c>
      <c r="G218" s="260"/>
      <c r="H218" s="261">
        <v>0</v>
      </c>
      <c r="I218" s="262"/>
      <c r="J218" s="261">
        <v>963.33</v>
      </c>
      <c r="K218" s="262"/>
      <c r="L218" s="261">
        <v>1926.66</v>
      </c>
      <c r="M218" s="262"/>
      <c r="N218" s="263">
        <v>2890</v>
      </c>
    </row>
    <row r="219" spans="1:14" ht="38.25" x14ac:dyDescent="0.25">
      <c r="A219" s="151"/>
      <c r="B219" s="190"/>
      <c r="C219" s="211" t="s">
        <v>478</v>
      </c>
      <c r="D219" s="211" t="s">
        <v>479</v>
      </c>
      <c r="E219" s="211" t="s">
        <v>480</v>
      </c>
      <c r="F219" s="212" t="s">
        <v>203</v>
      </c>
      <c r="G219" s="260"/>
      <c r="H219" s="261">
        <v>82</v>
      </c>
      <c r="I219" s="262"/>
      <c r="J219" s="261">
        <v>438.67</v>
      </c>
      <c r="K219" s="262"/>
      <c r="L219" s="261">
        <v>795.34</v>
      </c>
      <c r="M219" s="262"/>
      <c r="N219" s="263">
        <v>1152</v>
      </c>
    </row>
    <row r="220" spans="1:14" ht="25.5" x14ac:dyDescent="0.25">
      <c r="A220" s="151"/>
      <c r="B220" s="190"/>
      <c r="C220" s="211" t="s">
        <v>481</v>
      </c>
      <c r="D220" s="211" t="s">
        <v>450</v>
      </c>
      <c r="E220" s="211" t="s">
        <v>459</v>
      </c>
      <c r="F220" s="212" t="s">
        <v>203</v>
      </c>
      <c r="G220" s="260"/>
      <c r="H220" s="261">
        <v>0</v>
      </c>
      <c r="I220" s="262"/>
      <c r="J220" s="261">
        <v>666.67</v>
      </c>
      <c r="K220" s="262"/>
      <c r="L220" s="261">
        <v>1333.34</v>
      </c>
      <c r="M220" s="262"/>
      <c r="N220" s="263">
        <v>2000</v>
      </c>
    </row>
    <row r="221" spans="1:14" ht="38.25" x14ac:dyDescent="0.25">
      <c r="A221" s="151"/>
      <c r="B221" s="190"/>
      <c r="C221" s="211" t="s">
        <v>482</v>
      </c>
      <c r="D221" s="211" t="s">
        <v>483</v>
      </c>
      <c r="E221" s="211" t="s">
        <v>230</v>
      </c>
      <c r="F221" s="212" t="s">
        <v>203</v>
      </c>
      <c r="G221" s="260"/>
      <c r="H221" s="261">
        <v>4828.82</v>
      </c>
      <c r="I221" s="262"/>
      <c r="J221" s="261">
        <v>14621.84</v>
      </c>
      <c r="K221" s="262"/>
      <c r="L221" s="261">
        <v>24414.86</v>
      </c>
      <c r="M221" s="262"/>
      <c r="N221" s="263">
        <v>34207.870000000003</v>
      </c>
    </row>
    <row r="222" spans="1:14" ht="25.5" x14ac:dyDescent="0.25">
      <c r="A222" s="151"/>
      <c r="B222" s="190"/>
      <c r="C222" s="211" t="s">
        <v>484</v>
      </c>
      <c r="D222" s="211" t="s">
        <v>439</v>
      </c>
      <c r="E222" s="211" t="s">
        <v>485</v>
      </c>
      <c r="F222" s="212" t="s">
        <v>203</v>
      </c>
      <c r="G222" s="260"/>
      <c r="H222" s="261">
        <v>1469.69</v>
      </c>
      <c r="I222" s="262"/>
      <c r="J222" s="261">
        <v>3106.3</v>
      </c>
      <c r="K222" s="262"/>
      <c r="L222" s="261">
        <v>4742.91</v>
      </c>
      <c r="M222" s="262"/>
      <c r="N222" s="263">
        <v>6379.51</v>
      </c>
    </row>
    <row r="223" spans="1:14" ht="38.25" x14ac:dyDescent="0.25">
      <c r="A223" s="151"/>
      <c r="B223" s="190"/>
      <c r="C223" s="211" t="s">
        <v>486</v>
      </c>
      <c r="D223" s="211" t="s">
        <v>487</v>
      </c>
      <c r="E223" s="211" t="s">
        <v>488</v>
      </c>
      <c r="F223" s="212" t="s">
        <v>203</v>
      </c>
      <c r="G223" s="260"/>
      <c r="H223" s="261">
        <v>384.3</v>
      </c>
      <c r="I223" s="262"/>
      <c r="J223" s="261">
        <v>1219.8699999999999</v>
      </c>
      <c r="K223" s="262"/>
      <c r="L223" s="261">
        <v>2055.44</v>
      </c>
      <c r="M223" s="262"/>
      <c r="N223" s="263">
        <v>2891</v>
      </c>
    </row>
    <row r="224" spans="1:14" ht="25.5" x14ac:dyDescent="0.25">
      <c r="A224" s="151"/>
      <c r="B224" s="190"/>
      <c r="C224" s="211" t="s">
        <v>489</v>
      </c>
      <c r="D224" s="211" t="s">
        <v>475</v>
      </c>
      <c r="E224" s="211" t="s">
        <v>230</v>
      </c>
      <c r="F224" s="212" t="s">
        <v>203</v>
      </c>
      <c r="G224" s="260"/>
      <c r="H224" s="261">
        <v>1864.4</v>
      </c>
      <c r="I224" s="262"/>
      <c r="J224" s="261">
        <v>8305.48</v>
      </c>
      <c r="K224" s="262"/>
      <c r="L224" s="261">
        <v>14746.56</v>
      </c>
      <c r="M224" s="262"/>
      <c r="N224" s="263">
        <v>21187.65</v>
      </c>
    </row>
    <row r="225" spans="1:14" ht="38.25" x14ac:dyDescent="0.25">
      <c r="A225" s="151"/>
      <c r="B225" s="190"/>
      <c r="C225" s="211" t="s">
        <v>490</v>
      </c>
      <c r="D225" s="211" t="s">
        <v>491</v>
      </c>
      <c r="E225" s="211" t="s">
        <v>492</v>
      </c>
      <c r="F225" s="212" t="s">
        <v>203</v>
      </c>
      <c r="G225" s="260"/>
      <c r="H225" s="261">
        <v>100</v>
      </c>
      <c r="I225" s="262"/>
      <c r="J225" s="261">
        <v>266.67</v>
      </c>
      <c r="K225" s="262"/>
      <c r="L225" s="261">
        <v>433.34</v>
      </c>
      <c r="M225" s="262"/>
      <c r="N225" s="263">
        <v>600</v>
      </c>
    </row>
    <row r="226" spans="1:14" ht="25.5" x14ac:dyDescent="0.25">
      <c r="A226" s="151"/>
      <c r="B226" s="190"/>
      <c r="C226" s="211" t="s">
        <v>493</v>
      </c>
      <c r="D226" s="211" t="s">
        <v>483</v>
      </c>
      <c r="E226" s="211" t="s">
        <v>230</v>
      </c>
      <c r="F226" s="212" t="s">
        <v>203</v>
      </c>
      <c r="G226" s="260"/>
      <c r="H226" s="261">
        <v>432.57</v>
      </c>
      <c r="I226" s="262"/>
      <c r="J226" s="261">
        <v>558.97</v>
      </c>
      <c r="K226" s="262"/>
      <c r="L226" s="261">
        <v>685.37</v>
      </c>
      <c r="M226" s="262"/>
      <c r="N226" s="263">
        <v>811.76</v>
      </c>
    </row>
    <row r="227" spans="1:14" ht="25.5" x14ac:dyDescent="0.25">
      <c r="A227" s="151"/>
      <c r="B227" s="190"/>
      <c r="C227" s="211" t="s">
        <v>494</v>
      </c>
      <c r="D227" s="211" t="s">
        <v>483</v>
      </c>
      <c r="E227" s="211" t="s">
        <v>495</v>
      </c>
      <c r="F227" s="212" t="s">
        <v>203</v>
      </c>
      <c r="G227" s="260"/>
      <c r="H227" s="261">
        <v>0</v>
      </c>
      <c r="I227" s="262"/>
      <c r="J227" s="261">
        <v>666.67</v>
      </c>
      <c r="K227" s="262"/>
      <c r="L227" s="261">
        <v>1333.34</v>
      </c>
      <c r="M227" s="262"/>
      <c r="N227" s="263">
        <v>2000</v>
      </c>
    </row>
    <row r="228" spans="1:14" ht="25.5" x14ac:dyDescent="0.25">
      <c r="A228" s="151"/>
      <c r="B228" s="190"/>
      <c r="C228" s="211" t="s">
        <v>496</v>
      </c>
      <c r="D228" s="211" t="s">
        <v>475</v>
      </c>
      <c r="E228" s="211" t="s">
        <v>497</v>
      </c>
      <c r="F228" s="212" t="s">
        <v>203</v>
      </c>
      <c r="G228" s="260"/>
      <c r="H228" s="261">
        <v>2928</v>
      </c>
      <c r="I228" s="262"/>
      <c r="J228" s="261">
        <v>3904</v>
      </c>
      <c r="K228" s="262"/>
      <c r="L228" s="261">
        <v>4880</v>
      </c>
      <c r="M228" s="262"/>
      <c r="N228" s="263">
        <v>5856</v>
      </c>
    </row>
    <row r="229" spans="1:14" ht="25.5" x14ac:dyDescent="0.25">
      <c r="A229" s="151"/>
      <c r="B229" s="190"/>
      <c r="C229" s="211" t="s">
        <v>498</v>
      </c>
      <c r="D229" s="211" t="s">
        <v>466</v>
      </c>
      <c r="E229" s="211" t="s">
        <v>499</v>
      </c>
      <c r="F229" s="212" t="s">
        <v>203</v>
      </c>
      <c r="G229" s="260"/>
      <c r="H229" s="261">
        <v>0</v>
      </c>
      <c r="I229" s="262"/>
      <c r="J229" s="261">
        <v>427</v>
      </c>
      <c r="K229" s="262"/>
      <c r="L229" s="261">
        <v>854</v>
      </c>
      <c r="M229" s="262"/>
      <c r="N229" s="263">
        <v>1281</v>
      </c>
    </row>
    <row r="230" spans="1:14" ht="25.5" x14ac:dyDescent="0.25">
      <c r="A230" s="151"/>
      <c r="B230" s="190"/>
      <c r="C230" s="211" t="s">
        <v>500</v>
      </c>
      <c r="D230" s="211" t="s">
        <v>450</v>
      </c>
      <c r="E230" s="211" t="s">
        <v>230</v>
      </c>
      <c r="F230" s="212" t="s">
        <v>203</v>
      </c>
      <c r="G230" s="260"/>
      <c r="H230" s="261">
        <v>0</v>
      </c>
      <c r="I230" s="262"/>
      <c r="J230" s="261">
        <v>1551.57</v>
      </c>
      <c r="K230" s="262"/>
      <c r="L230" s="261">
        <v>3103.14</v>
      </c>
      <c r="M230" s="262"/>
      <c r="N230" s="263">
        <v>4654.7</v>
      </c>
    </row>
    <row r="231" spans="1:14" ht="25.5" x14ac:dyDescent="0.25">
      <c r="A231" s="151"/>
      <c r="B231" s="190"/>
      <c r="C231" s="211" t="s">
        <v>501</v>
      </c>
      <c r="D231" s="211" t="s">
        <v>466</v>
      </c>
      <c r="E231" s="211" t="s">
        <v>467</v>
      </c>
      <c r="F231" s="212" t="s">
        <v>220</v>
      </c>
      <c r="G231" s="260"/>
      <c r="H231" s="261">
        <v>0</v>
      </c>
      <c r="I231" s="262"/>
      <c r="J231" s="261">
        <v>0</v>
      </c>
      <c r="K231" s="262"/>
      <c r="L231" s="261">
        <v>210</v>
      </c>
      <c r="M231" s="262"/>
      <c r="N231" s="263">
        <v>210</v>
      </c>
    </row>
    <row r="232" spans="1:14" ht="25.5" x14ac:dyDescent="0.25">
      <c r="A232" s="151"/>
      <c r="B232" s="190"/>
      <c r="C232" s="211" t="s">
        <v>502</v>
      </c>
      <c r="D232" s="211" t="s">
        <v>466</v>
      </c>
      <c r="E232" s="211" t="s">
        <v>467</v>
      </c>
      <c r="F232" s="212" t="s">
        <v>220</v>
      </c>
      <c r="G232" s="260"/>
      <c r="H232" s="261">
        <v>0</v>
      </c>
      <c r="I232" s="262"/>
      <c r="J232" s="261">
        <v>567.36</v>
      </c>
      <c r="K232" s="262"/>
      <c r="L232" s="261">
        <v>1020</v>
      </c>
      <c r="M232" s="262"/>
      <c r="N232" s="263">
        <v>1020</v>
      </c>
    </row>
    <row r="233" spans="1:14" ht="25.5" x14ac:dyDescent="0.25">
      <c r="A233" s="151"/>
      <c r="B233" s="190"/>
      <c r="C233" s="211" t="s">
        <v>503</v>
      </c>
      <c r="D233" s="211" t="s">
        <v>466</v>
      </c>
      <c r="E233" s="211" t="s">
        <v>467</v>
      </c>
      <c r="F233" s="212" t="s">
        <v>195</v>
      </c>
      <c r="G233" s="260"/>
      <c r="H233" s="261">
        <v>0</v>
      </c>
      <c r="I233" s="262"/>
      <c r="J233" s="261">
        <v>550</v>
      </c>
      <c r="K233" s="262"/>
      <c r="L233" s="261">
        <v>550</v>
      </c>
      <c r="M233" s="262"/>
      <c r="N233" s="263">
        <v>550</v>
      </c>
    </row>
    <row r="234" spans="1:14" ht="25.5" x14ac:dyDescent="0.25">
      <c r="A234" s="151"/>
      <c r="B234" s="190"/>
      <c r="C234" s="211" t="s">
        <v>504</v>
      </c>
      <c r="D234" s="211" t="s">
        <v>483</v>
      </c>
      <c r="E234" s="211" t="s">
        <v>505</v>
      </c>
      <c r="F234" s="212" t="s">
        <v>203</v>
      </c>
      <c r="G234" s="260"/>
      <c r="H234" s="261">
        <v>0</v>
      </c>
      <c r="I234" s="262"/>
      <c r="J234" s="261">
        <v>483.33</v>
      </c>
      <c r="K234" s="262"/>
      <c r="L234" s="261">
        <v>966.66</v>
      </c>
      <c r="M234" s="262"/>
      <c r="N234" s="263">
        <v>1450</v>
      </c>
    </row>
    <row r="235" spans="1:14" ht="25.5" x14ac:dyDescent="0.25">
      <c r="A235" s="151"/>
      <c r="B235" s="190"/>
      <c r="C235" s="211" t="s">
        <v>506</v>
      </c>
      <c r="D235" s="211" t="s">
        <v>483</v>
      </c>
      <c r="E235" s="211" t="s">
        <v>507</v>
      </c>
      <c r="F235" s="212" t="s">
        <v>203</v>
      </c>
      <c r="G235" s="260"/>
      <c r="H235" s="261">
        <v>87.24</v>
      </c>
      <c r="I235" s="262"/>
      <c r="J235" s="261">
        <v>698.16</v>
      </c>
      <c r="K235" s="262"/>
      <c r="L235" s="261">
        <v>1309.08</v>
      </c>
      <c r="M235" s="262"/>
      <c r="N235" s="263">
        <v>1920</v>
      </c>
    </row>
    <row r="236" spans="1:14" ht="25.5" x14ac:dyDescent="0.25">
      <c r="A236" s="151"/>
      <c r="B236" s="190"/>
      <c r="C236" s="211" t="s">
        <v>508</v>
      </c>
      <c r="D236" s="211" t="s">
        <v>475</v>
      </c>
      <c r="E236" s="211" t="s">
        <v>230</v>
      </c>
      <c r="F236" s="212" t="s">
        <v>203</v>
      </c>
      <c r="G236" s="260"/>
      <c r="H236" s="261">
        <v>0</v>
      </c>
      <c r="I236" s="262"/>
      <c r="J236" s="261">
        <v>938.65</v>
      </c>
      <c r="K236" s="262"/>
      <c r="L236" s="261">
        <v>1877.3</v>
      </c>
      <c r="M236" s="262"/>
      <c r="N236" s="263">
        <v>2815.94</v>
      </c>
    </row>
    <row r="237" spans="1:14" ht="25.5" x14ac:dyDescent="0.25">
      <c r="A237" s="151"/>
      <c r="B237" s="190"/>
      <c r="C237" s="211" t="s">
        <v>509</v>
      </c>
      <c r="D237" s="211" t="s">
        <v>420</v>
      </c>
      <c r="E237" s="211" t="s">
        <v>230</v>
      </c>
      <c r="F237" s="212" t="s">
        <v>203</v>
      </c>
      <c r="G237" s="260"/>
      <c r="H237" s="261">
        <v>0</v>
      </c>
      <c r="I237" s="262"/>
      <c r="J237" s="261">
        <v>66.67</v>
      </c>
      <c r="K237" s="262"/>
      <c r="L237" s="261">
        <v>133.34</v>
      </c>
      <c r="M237" s="262"/>
      <c r="N237" s="263">
        <v>200</v>
      </c>
    </row>
    <row r="238" spans="1:14" ht="38.25" x14ac:dyDescent="0.25">
      <c r="A238" s="151"/>
      <c r="B238" s="190"/>
      <c r="C238" s="211" t="s">
        <v>510</v>
      </c>
      <c r="D238" s="211" t="s">
        <v>483</v>
      </c>
      <c r="E238" s="211" t="s">
        <v>495</v>
      </c>
      <c r="F238" s="212" t="s">
        <v>203</v>
      </c>
      <c r="G238" s="260"/>
      <c r="H238" s="261">
        <v>201.14</v>
      </c>
      <c r="I238" s="262"/>
      <c r="J238" s="261">
        <v>800.76</v>
      </c>
      <c r="K238" s="262"/>
      <c r="L238" s="261">
        <v>1400.38</v>
      </c>
      <c r="M238" s="262"/>
      <c r="N238" s="263">
        <v>2000</v>
      </c>
    </row>
    <row r="239" spans="1:14" ht="25.5" x14ac:dyDescent="0.25">
      <c r="A239" s="151"/>
      <c r="B239" s="190"/>
      <c r="C239" s="211" t="s">
        <v>511</v>
      </c>
      <c r="D239" s="211" t="s">
        <v>483</v>
      </c>
      <c r="E239" s="211" t="s">
        <v>230</v>
      </c>
      <c r="F239" s="212" t="s">
        <v>203</v>
      </c>
      <c r="G239" s="260"/>
      <c r="H239" s="261">
        <v>1679.19</v>
      </c>
      <c r="I239" s="262"/>
      <c r="J239" s="261">
        <v>8122.39</v>
      </c>
      <c r="K239" s="262"/>
      <c r="L239" s="261">
        <v>14565.59</v>
      </c>
      <c r="M239" s="262"/>
      <c r="N239" s="263">
        <v>21008.78</v>
      </c>
    </row>
    <row r="240" spans="1:14" ht="25.5" x14ac:dyDescent="0.25">
      <c r="A240" s="151"/>
      <c r="B240" s="190"/>
      <c r="C240" s="211" t="s">
        <v>512</v>
      </c>
      <c r="D240" s="211" t="s">
        <v>420</v>
      </c>
      <c r="E240" s="211" t="s">
        <v>513</v>
      </c>
      <c r="F240" s="212" t="s">
        <v>203</v>
      </c>
      <c r="G240" s="260"/>
      <c r="H240" s="261">
        <v>0</v>
      </c>
      <c r="I240" s="262"/>
      <c r="J240" s="261">
        <v>50</v>
      </c>
      <c r="K240" s="262"/>
      <c r="L240" s="261">
        <v>100</v>
      </c>
      <c r="M240" s="262"/>
      <c r="N240" s="263">
        <v>150</v>
      </c>
    </row>
    <row r="241" spans="1:14" ht="38.25" x14ac:dyDescent="0.25">
      <c r="A241" s="151"/>
      <c r="B241" s="190"/>
      <c r="C241" s="211" t="s">
        <v>514</v>
      </c>
      <c r="D241" s="211" t="s">
        <v>487</v>
      </c>
      <c r="E241" s="211" t="s">
        <v>488</v>
      </c>
      <c r="F241" s="212" t="s">
        <v>203</v>
      </c>
      <c r="G241" s="260"/>
      <c r="H241" s="261">
        <v>256.11</v>
      </c>
      <c r="I241" s="262"/>
      <c r="J241" s="261">
        <v>646.74</v>
      </c>
      <c r="K241" s="262"/>
      <c r="L241" s="261">
        <v>1037.3699999999999</v>
      </c>
      <c r="M241" s="262"/>
      <c r="N241" s="263">
        <v>1428</v>
      </c>
    </row>
    <row r="242" spans="1:14" ht="38.25" x14ac:dyDescent="0.25">
      <c r="A242" s="151"/>
      <c r="B242" s="190"/>
      <c r="C242" s="211" t="s">
        <v>515</v>
      </c>
      <c r="D242" s="211" t="s">
        <v>483</v>
      </c>
      <c r="E242" s="211" t="s">
        <v>495</v>
      </c>
      <c r="F242" s="212" t="s">
        <v>203</v>
      </c>
      <c r="G242" s="260"/>
      <c r="H242" s="261">
        <v>518.70000000000005</v>
      </c>
      <c r="I242" s="262"/>
      <c r="J242" s="261">
        <v>1307.8</v>
      </c>
      <c r="K242" s="262"/>
      <c r="L242" s="261">
        <v>2096.9</v>
      </c>
      <c r="M242" s="262"/>
      <c r="N242" s="263">
        <v>2885.99</v>
      </c>
    </row>
    <row r="243" spans="1:14" ht="25.5" x14ac:dyDescent="0.25">
      <c r="A243" s="151"/>
      <c r="B243" s="190"/>
      <c r="C243" s="211" t="s">
        <v>516</v>
      </c>
      <c r="D243" s="211" t="s">
        <v>483</v>
      </c>
      <c r="E243" s="211" t="s">
        <v>230</v>
      </c>
      <c r="F243" s="212" t="s">
        <v>203</v>
      </c>
      <c r="G243" s="260"/>
      <c r="H243" s="261">
        <v>14370.39</v>
      </c>
      <c r="I243" s="262"/>
      <c r="J243" s="261">
        <v>36324.15</v>
      </c>
      <c r="K243" s="262"/>
      <c r="L243" s="261">
        <v>58277.91</v>
      </c>
      <c r="M243" s="262"/>
      <c r="N243" s="263">
        <v>80231.66</v>
      </c>
    </row>
    <row r="244" spans="1:14" ht="38.25" x14ac:dyDescent="0.25">
      <c r="A244" s="151"/>
      <c r="B244" s="190"/>
      <c r="C244" s="211" t="s">
        <v>517</v>
      </c>
      <c r="D244" s="211" t="s">
        <v>455</v>
      </c>
      <c r="E244" s="211" t="s">
        <v>518</v>
      </c>
      <c r="F244" s="212" t="s">
        <v>203</v>
      </c>
      <c r="G244" s="260"/>
      <c r="H244" s="261">
        <v>0</v>
      </c>
      <c r="I244" s="262"/>
      <c r="J244" s="261">
        <v>763.21</v>
      </c>
      <c r="K244" s="262"/>
      <c r="L244" s="261">
        <v>1526.42</v>
      </c>
      <c r="M244" s="262"/>
      <c r="N244" s="263">
        <v>2289.63</v>
      </c>
    </row>
    <row r="245" spans="1:14" ht="38.25" x14ac:dyDescent="0.25">
      <c r="A245" s="151"/>
      <c r="B245" s="190"/>
      <c r="C245" s="211" t="s">
        <v>519</v>
      </c>
      <c r="D245" s="211" t="s">
        <v>420</v>
      </c>
      <c r="E245" s="211" t="s">
        <v>520</v>
      </c>
      <c r="F245" s="212" t="s">
        <v>203</v>
      </c>
      <c r="G245" s="260"/>
      <c r="H245" s="261">
        <v>0</v>
      </c>
      <c r="I245" s="262"/>
      <c r="J245" s="261">
        <v>1000</v>
      </c>
      <c r="K245" s="262"/>
      <c r="L245" s="261">
        <v>2000</v>
      </c>
      <c r="M245" s="262"/>
      <c r="N245" s="263">
        <v>3000</v>
      </c>
    </row>
    <row r="246" spans="1:14" ht="25.5" x14ac:dyDescent="0.25">
      <c r="A246" s="151"/>
      <c r="B246" s="190"/>
      <c r="C246" s="211" t="s">
        <v>521</v>
      </c>
      <c r="D246" s="211" t="s">
        <v>420</v>
      </c>
      <c r="E246" s="211" t="s">
        <v>522</v>
      </c>
      <c r="F246" s="212" t="s">
        <v>203</v>
      </c>
      <c r="G246" s="260"/>
      <c r="H246" s="261">
        <v>34.68</v>
      </c>
      <c r="I246" s="262"/>
      <c r="J246" s="261">
        <v>876.21</v>
      </c>
      <c r="K246" s="262"/>
      <c r="L246" s="261">
        <v>1717.74</v>
      </c>
      <c r="M246" s="262"/>
      <c r="N246" s="263">
        <v>2559.2800000000002</v>
      </c>
    </row>
    <row r="247" spans="1:14" ht="38.25" x14ac:dyDescent="0.25">
      <c r="A247" s="151"/>
      <c r="B247" s="190"/>
      <c r="C247" s="211" t="s">
        <v>523</v>
      </c>
      <c r="D247" s="211" t="s">
        <v>450</v>
      </c>
      <c r="E247" s="211" t="s">
        <v>459</v>
      </c>
      <c r="F247" s="212" t="s">
        <v>203</v>
      </c>
      <c r="G247" s="260"/>
      <c r="H247" s="261">
        <v>1260</v>
      </c>
      <c r="I247" s="262"/>
      <c r="J247" s="261">
        <v>2734.67</v>
      </c>
      <c r="K247" s="262"/>
      <c r="L247" s="261">
        <v>4209.34</v>
      </c>
      <c r="M247" s="262"/>
      <c r="N247" s="263">
        <v>5684</v>
      </c>
    </row>
    <row r="248" spans="1:14" ht="38.25" x14ac:dyDescent="0.25">
      <c r="A248" s="151"/>
      <c r="B248" s="190"/>
      <c r="C248" s="211" t="s">
        <v>524</v>
      </c>
      <c r="D248" s="211" t="s">
        <v>525</v>
      </c>
      <c r="E248" s="211" t="s">
        <v>526</v>
      </c>
      <c r="F248" s="212" t="s">
        <v>203</v>
      </c>
      <c r="G248" s="260"/>
      <c r="H248" s="261">
        <v>4748.99</v>
      </c>
      <c r="I248" s="262"/>
      <c r="J248" s="261">
        <v>10772.21</v>
      </c>
      <c r="K248" s="262"/>
      <c r="L248" s="261">
        <v>16795.43</v>
      </c>
      <c r="M248" s="262"/>
      <c r="N248" s="263">
        <v>22818.65</v>
      </c>
    </row>
    <row r="249" spans="1:14" ht="38.25" x14ac:dyDescent="0.25">
      <c r="A249" s="151"/>
      <c r="B249" s="190"/>
      <c r="C249" s="211" t="s">
        <v>527</v>
      </c>
      <c r="D249" s="211" t="s">
        <v>455</v>
      </c>
      <c r="E249" s="211" t="s">
        <v>518</v>
      </c>
      <c r="F249" s="212" t="s">
        <v>203</v>
      </c>
      <c r="G249" s="260"/>
      <c r="H249" s="261">
        <v>1384.14</v>
      </c>
      <c r="I249" s="262"/>
      <c r="J249" s="261">
        <v>1613.83</v>
      </c>
      <c r="K249" s="262"/>
      <c r="L249" s="261">
        <v>1843.52</v>
      </c>
      <c r="M249" s="262"/>
      <c r="N249" s="263">
        <v>2073.1999999999998</v>
      </c>
    </row>
    <row r="250" spans="1:14" ht="25.5" x14ac:dyDescent="0.25">
      <c r="A250" s="151"/>
      <c r="B250" s="190"/>
      <c r="C250" s="211" t="s">
        <v>528</v>
      </c>
      <c r="D250" s="211" t="s">
        <v>525</v>
      </c>
      <c r="E250" s="211" t="s">
        <v>529</v>
      </c>
      <c r="F250" s="212" t="s">
        <v>195</v>
      </c>
      <c r="G250" s="260"/>
      <c r="H250" s="261">
        <v>11571.3</v>
      </c>
      <c r="I250" s="262"/>
      <c r="J250" s="261">
        <v>11571.3</v>
      </c>
      <c r="K250" s="262"/>
      <c r="L250" s="261">
        <v>46671.3</v>
      </c>
      <c r="M250" s="262"/>
      <c r="N250" s="263">
        <v>46671.3</v>
      </c>
    </row>
    <row r="251" spans="1:14" ht="25.5" x14ac:dyDescent="0.25">
      <c r="A251" s="151"/>
      <c r="B251" s="190"/>
      <c r="C251" s="211" t="s">
        <v>530</v>
      </c>
      <c r="D251" s="211" t="s">
        <v>450</v>
      </c>
      <c r="E251" s="211" t="s">
        <v>459</v>
      </c>
      <c r="F251" s="212" t="s">
        <v>203</v>
      </c>
      <c r="G251" s="260"/>
      <c r="H251" s="261">
        <v>1125</v>
      </c>
      <c r="I251" s="262"/>
      <c r="J251" s="261">
        <v>2361.67</v>
      </c>
      <c r="K251" s="262"/>
      <c r="L251" s="261">
        <v>3598.34</v>
      </c>
      <c r="M251" s="262"/>
      <c r="N251" s="263">
        <v>4835</v>
      </c>
    </row>
    <row r="252" spans="1:14" ht="25.5" x14ac:dyDescent="0.25">
      <c r="A252" s="151"/>
      <c r="B252" s="190"/>
      <c r="C252" s="211" t="s">
        <v>531</v>
      </c>
      <c r="D252" s="211" t="s">
        <v>450</v>
      </c>
      <c r="E252" s="211" t="s">
        <v>459</v>
      </c>
      <c r="F252" s="212" t="s">
        <v>203</v>
      </c>
      <c r="G252" s="260"/>
      <c r="H252" s="261">
        <v>0</v>
      </c>
      <c r="I252" s="262"/>
      <c r="J252" s="261">
        <v>333.33</v>
      </c>
      <c r="K252" s="262"/>
      <c r="L252" s="261">
        <v>666.66</v>
      </c>
      <c r="M252" s="262"/>
      <c r="N252" s="263">
        <v>1000</v>
      </c>
    </row>
    <row r="253" spans="1:14" ht="25.5" x14ac:dyDescent="0.25">
      <c r="A253" s="151"/>
      <c r="B253" s="190"/>
      <c r="C253" s="211" t="s">
        <v>532</v>
      </c>
      <c r="D253" s="211" t="s">
        <v>533</v>
      </c>
      <c r="E253" s="211" t="s">
        <v>534</v>
      </c>
      <c r="F253" s="212" t="s">
        <v>220</v>
      </c>
      <c r="G253" s="260"/>
      <c r="H253" s="261">
        <v>12286.99</v>
      </c>
      <c r="I253" s="262"/>
      <c r="J253" s="261">
        <v>12669.58</v>
      </c>
      <c r="K253" s="262"/>
      <c r="L253" s="261">
        <v>12669.58</v>
      </c>
      <c r="M253" s="262"/>
      <c r="N253" s="263">
        <v>12669.58</v>
      </c>
    </row>
    <row r="254" spans="1:14" ht="25.5" x14ac:dyDescent="0.25">
      <c r="A254" s="151"/>
      <c r="B254" s="190"/>
      <c r="C254" s="211" t="s">
        <v>535</v>
      </c>
      <c r="D254" s="211" t="s">
        <v>432</v>
      </c>
      <c r="E254" s="211" t="s">
        <v>230</v>
      </c>
      <c r="F254" s="212" t="s">
        <v>203</v>
      </c>
      <c r="G254" s="260"/>
      <c r="H254" s="261">
        <v>0</v>
      </c>
      <c r="I254" s="262"/>
      <c r="J254" s="261">
        <v>100</v>
      </c>
      <c r="K254" s="262"/>
      <c r="L254" s="261">
        <v>200</v>
      </c>
      <c r="M254" s="262"/>
      <c r="N254" s="263">
        <v>300</v>
      </c>
    </row>
    <row r="255" spans="1:14" ht="38.25" x14ac:dyDescent="0.25">
      <c r="A255" s="151"/>
      <c r="B255" s="190"/>
      <c r="C255" s="211" t="s">
        <v>536</v>
      </c>
      <c r="D255" s="211" t="s">
        <v>428</v>
      </c>
      <c r="E255" s="211" t="s">
        <v>230</v>
      </c>
      <c r="F255" s="212" t="s">
        <v>203</v>
      </c>
      <c r="G255" s="260"/>
      <c r="H255" s="261">
        <v>0</v>
      </c>
      <c r="I255" s="262"/>
      <c r="J255" s="261">
        <v>166.67</v>
      </c>
      <c r="K255" s="262"/>
      <c r="L255" s="261">
        <v>333.34</v>
      </c>
      <c r="M255" s="262"/>
      <c r="N255" s="263">
        <v>500</v>
      </c>
    </row>
    <row r="256" spans="1:14" ht="25.5" x14ac:dyDescent="0.25">
      <c r="A256" s="151"/>
      <c r="B256" s="190"/>
      <c r="C256" s="211" t="s">
        <v>537</v>
      </c>
      <c r="D256" s="211" t="s">
        <v>420</v>
      </c>
      <c r="E256" s="211" t="s">
        <v>230</v>
      </c>
      <c r="F256" s="212" t="s">
        <v>203</v>
      </c>
      <c r="G256" s="260"/>
      <c r="H256" s="261">
        <v>0</v>
      </c>
      <c r="I256" s="262"/>
      <c r="J256" s="261">
        <v>253.33</v>
      </c>
      <c r="K256" s="262"/>
      <c r="L256" s="261">
        <v>506.66</v>
      </c>
      <c r="M256" s="262"/>
      <c r="N256" s="263">
        <v>760</v>
      </c>
    </row>
    <row r="257" spans="1:14" ht="25.5" x14ac:dyDescent="0.25">
      <c r="A257" s="151"/>
      <c r="B257" s="190"/>
      <c r="C257" s="211" t="s">
        <v>538</v>
      </c>
      <c r="D257" s="211" t="s">
        <v>487</v>
      </c>
      <c r="E257" s="211" t="s">
        <v>539</v>
      </c>
      <c r="F257" s="212" t="s">
        <v>220</v>
      </c>
      <c r="G257" s="260"/>
      <c r="H257" s="261">
        <v>1756.8</v>
      </c>
      <c r="I257" s="262"/>
      <c r="J257" s="261">
        <v>1756.8</v>
      </c>
      <c r="K257" s="262"/>
      <c r="L257" s="261">
        <v>1756.8</v>
      </c>
      <c r="M257" s="262"/>
      <c r="N257" s="263">
        <v>3556.8</v>
      </c>
    </row>
    <row r="258" spans="1:14" ht="38.25" x14ac:dyDescent="0.25">
      <c r="A258" s="151"/>
      <c r="B258" s="190"/>
      <c r="C258" s="211" t="s">
        <v>540</v>
      </c>
      <c r="D258" s="211" t="s">
        <v>428</v>
      </c>
      <c r="E258" s="211" t="s">
        <v>541</v>
      </c>
      <c r="F258" s="212" t="s">
        <v>203</v>
      </c>
      <c r="G258" s="260"/>
      <c r="H258" s="261">
        <v>170.8</v>
      </c>
      <c r="I258" s="262"/>
      <c r="J258" s="261">
        <v>2205.73</v>
      </c>
      <c r="K258" s="262"/>
      <c r="L258" s="261">
        <v>4240.66</v>
      </c>
      <c r="M258" s="262"/>
      <c r="N258" s="263">
        <v>6275.6</v>
      </c>
    </row>
    <row r="259" spans="1:14" ht="25.5" x14ac:dyDescent="0.25">
      <c r="A259" s="151"/>
      <c r="B259" s="190"/>
      <c r="C259" s="211" t="s">
        <v>542</v>
      </c>
      <c r="D259" s="211" t="s">
        <v>483</v>
      </c>
      <c r="E259" s="211" t="s">
        <v>495</v>
      </c>
      <c r="F259" s="212" t="s">
        <v>203</v>
      </c>
      <c r="G259" s="260"/>
      <c r="H259" s="261">
        <v>224.73</v>
      </c>
      <c r="I259" s="262"/>
      <c r="J259" s="261">
        <v>740.48</v>
      </c>
      <c r="K259" s="262"/>
      <c r="L259" s="261">
        <v>1256.23</v>
      </c>
      <c r="M259" s="262"/>
      <c r="N259" s="263">
        <v>1771.97</v>
      </c>
    </row>
    <row r="260" spans="1:14" ht="25.5" x14ac:dyDescent="0.25">
      <c r="A260" s="151"/>
      <c r="B260" s="190"/>
      <c r="C260" s="211" t="s">
        <v>543</v>
      </c>
      <c r="D260" s="211" t="s">
        <v>483</v>
      </c>
      <c r="E260" s="211" t="s">
        <v>230</v>
      </c>
      <c r="F260" s="212" t="s">
        <v>203</v>
      </c>
      <c r="G260" s="260"/>
      <c r="H260" s="261">
        <v>1504.62</v>
      </c>
      <c r="I260" s="262"/>
      <c r="J260" s="261">
        <v>5907.72</v>
      </c>
      <c r="K260" s="262"/>
      <c r="L260" s="261">
        <v>10310.82</v>
      </c>
      <c r="M260" s="262"/>
      <c r="N260" s="263">
        <v>14713.92</v>
      </c>
    </row>
    <row r="261" spans="1:14" ht="38.25" x14ac:dyDescent="0.25">
      <c r="A261" s="151"/>
      <c r="B261" s="190"/>
      <c r="C261" s="211" t="s">
        <v>544</v>
      </c>
      <c r="D261" s="211" t="s">
        <v>525</v>
      </c>
      <c r="E261" s="211" t="s">
        <v>545</v>
      </c>
      <c r="F261" s="212" t="s">
        <v>203</v>
      </c>
      <c r="G261" s="260"/>
      <c r="H261" s="261">
        <v>0</v>
      </c>
      <c r="I261" s="262"/>
      <c r="J261" s="261">
        <v>33.33</v>
      </c>
      <c r="K261" s="262"/>
      <c r="L261" s="261">
        <v>66.66</v>
      </c>
      <c r="M261" s="262"/>
      <c r="N261" s="263">
        <v>100</v>
      </c>
    </row>
    <row r="262" spans="1:14" ht="25.5" x14ac:dyDescent="0.25">
      <c r="A262" s="151"/>
      <c r="B262" s="190"/>
      <c r="C262" s="211" t="s">
        <v>546</v>
      </c>
      <c r="D262" s="211" t="s">
        <v>428</v>
      </c>
      <c r="E262" s="211" t="s">
        <v>230</v>
      </c>
      <c r="F262" s="212" t="s">
        <v>203</v>
      </c>
      <c r="G262" s="260"/>
      <c r="H262" s="261">
        <v>451.85</v>
      </c>
      <c r="I262" s="262"/>
      <c r="J262" s="261">
        <v>781.9</v>
      </c>
      <c r="K262" s="262"/>
      <c r="L262" s="261">
        <v>1111.95</v>
      </c>
      <c r="M262" s="262"/>
      <c r="N262" s="263">
        <v>1442</v>
      </c>
    </row>
    <row r="263" spans="1:14" ht="25.5" x14ac:dyDescent="0.25">
      <c r="A263" s="151"/>
      <c r="B263" s="190"/>
      <c r="C263" s="211" t="s">
        <v>547</v>
      </c>
      <c r="D263" s="211" t="s">
        <v>420</v>
      </c>
      <c r="E263" s="211" t="s">
        <v>230</v>
      </c>
      <c r="F263" s="212" t="s">
        <v>203</v>
      </c>
      <c r="G263" s="260"/>
      <c r="H263" s="261">
        <v>0</v>
      </c>
      <c r="I263" s="262"/>
      <c r="J263" s="261">
        <v>500</v>
      </c>
      <c r="K263" s="262"/>
      <c r="L263" s="261">
        <v>1000</v>
      </c>
      <c r="M263" s="262"/>
      <c r="N263" s="263">
        <v>1500</v>
      </c>
    </row>
    <row r="264" spans="1:14" ht="38.25" x14ac:dyDescent="0.25">
      <c r="A264" s="151"/>
      <c r="B264" s="190"/>
      <c r="C264" s="211" t="s">
        <v>548</v>
      </c>
      <c r="D264" s="211" t="s">
        <v>466</v>
      </c>
      <c r="E264" s="211" t="s">
        <v>467</v>
      </c>
      <c r="F264" s="212" t="s">
        <v>195</v>
      </c>
      <c r="G264" s="260"/>
      <c r="H264" s="261">
        <v>0</v>
      </c>
      <c r="I264" s="262"/>
      <c r="J264" s="261">
        <v>250</v>
      </c>
      <c r="K264" s="262"/>
      <c r="L264" s="261">
        <v>250</v>
      </c>
      <c r="M264" s="262"/>
      <c r="N264" s="263">
        <v>250</v>
      </c>
    </row>
    <row r="265" spans="1:14" ht="25.5" x14ac:dyDescent="0.25">
      <c r="A265" s="151"/>
      <c r="B265" s="190"/>
      <c r="C265" s="211" t="s">
        <v>549</v>
      </c>
      <c r="D265" s="211" t="s">
        <v>483</v>
      </c>
      <c r="E265" s="211" t="s">
        <v>230</v>
      </c>
      <c r="F265" s="212" t="s">
        <v>203</v>
      </c>
      <c r="G265" s="260"/>
      <c r="H265" s="261">
        <v>5525.32</v>
      </c>
      <c r="I265" s="262"/>
      <c r="J265" s="261">
        <v>17473.87</v>
      </c>
      <c r="K265" s="262"/>
      <c r="L265" s="261">
        <v>29422.42</v>
      </c>
      <c r="M265" s="262"/>
      <c r="N265" s="263">
        <v>41370.97</v>
      </c>
    </row>
    <row r="266" spans="1:14" ht="38.25" x14ac:dyDescent="0.25">
      <c r="A266" s="151"/>
      <c r="B266" s="190"/>
      <c r="C266" s="211" t="s">
        <v>550</v>
      </c>
      <c r="D266" s="211" t="s">
        <v>455</v>
      </c>
      <c r="E266" s="211" t="s">
        <v>551</v>
      </c>
      <c r="F266" s="212" t="s">
        <v>203</v>
      </c>
      <c r="G266" s="260"/>
      <c r="H266" s="261">
        <v>2733.94</v>
      </c>
      <c r="I266" s="262"/>
      <c r="J266" s="261">
        <v>5584.41</v>
      </c>
      <c r="K266" s="262"/>
      <c r="L266" s="261">
        <v>8434.8799999999992</v>
      </c>
      <c r="M266" s="262"/>
      <c r="N266" s="263">
        <v>11285.34</v>
      </c>
    </row>
    <row r="267" spans="1:14" ht="38.25" x14ac:dyDescent="0.25">
      <c r="A267" s="151"/>
      <c r="B267" s="190"/>
      <c r="C267" s="211" t="s">
        <v>552</v>
      </c>
      <c r="D267" s="211" t="s">
        <v>439</v>
      </c>
      <c r="E267" s="211" t="s">
        <v>553</v>
      </c>
      <c r="F267" s="212" t="s">
        <v>203</v>
      </c>
      <c r="G267" s="260"/>
      <c r="H267" s="261">
        <v>2498</v>
      </c>
      <c r="I267" s="262"/>
      <c r="J267" s="261">
        <v>3331.33</v>
      </c>
      <c r="K267" s="262"/>
      <c r="L267" s="261">
        <v>4164.66</v>
      </c>
      <c r="M267" s="262"/>
      <c r="N267" s="263">
        <v>4998</v>
      </c>
    </row>
    <row r="268" spans="1:14" ht="25.5" x14ac:dyDescent="0.25">
      <c r="A268" s="151"/>
      <c r="B268" s="190"/>
      <c r="C268" s="211" t="s">
        <v>554</v>
      </c>
      <c r="D268" s="211" t="s">
        <v>483</v>
      </c>
      <c r="E268" s="211" t="s">
        <v>495</v>
      </c>
      <c r="F268" s="212" t="s">
        <v>203</v>
      </c>
      <c r="G268" s="260"/>
      <c r="H268" s="261">
        <v>2060.58</v>
      </c>
      <c r="I268" s="262"/>
      <c r="J268" s="261">
        <v>6195.71</v>
      </c>
      <c r="K268" s="262"/>
      <c r="L268" s="261">
        <v>10330.84</v>
      </c>
      <c r="M268" s="262"/>
      <c r="N268" s="263">
        <v>14465.96</v>
      </c>
    </row>
    <row r="269" spans="1:14" ht="38.25" x14ac:dyDescent="0.25">
      <c r="A269" s="151"/>
      <c r="B269" s="190"/>
      <c r="C269" s="211" t="s">
        <v>555</v>
      </c>
      <c r="D269" s="211" t="s">
        <v>420</v>
      </c>
      <c r="E269" s="211" t="s">
        <v>230</v>
      </c>
      <c r="F269" s="212" t="s">
        <v>203</v>
      </c>
      <c r="G269" s="260"/>
      <c r="H269" s="261">
        <v>0</v>
      </c>
      <c r="I269" s="262"/>
      <c r="J269" s="261">
        <v>333.33</v>
      </c>
      <c r="K269" s="262"/>
      <c r="L269" s="261">
        <v>666.66</v>
      </c>
      <c r="M269" s="262"/>
      <c r="N269" s="263">
        <v>1000</v>
      </c>
    </row>
    <row r="270" spans="1:14" ht="25.5" x14ac:dyDescent="0.25">
      <c r="A270" s="151"/>
      <c r="B270" s="190"/>
      <c r="C270" s="211" t="s">
        <v>556</v>
      </c>
      <c r="D270" s="211" t="s">
        <v>455</v>
      </c>
      <c r="E270" s="211" t="s">
        <v>557</v>
      </c>
      <c r="F270" s="212" t="s">
        <v>203</v>
      </c>
      <c r="G270" s="260"/>
      <c r="H270" s="261">
        <v>0</v>
      </c>
      <c r="I270" s="262"/>
      <c r="J270" s="261">
        <v>1256.27</v>
      </c>
      <c r="K270" s="262"/>
      <c r="L270" s="261">
        <v>2512.54</v>
      </c>
      <c r="M270" s="262"/>
      <c r="N270" s="263">
        <v>3768.8</v>
      </c>
    </row>
    <row r="271" spans="1:14" ht="25.5" x14ac:dyDescent="0.25">
      <c r="A271" s="151"/>
      <c r="B271" s="190"/>
      <c r="C271" s="211" t="s">
        <v>558</v>
      </c>
      <c r="D271" s="211" t="s">
        <v>483</v>
      </c>
      <c r="E271" s="211" t="s">
        <v>495</v>
      </c>
      <c r="F271" s="212" t="s">
        <v>203</v>
      </c>
      <c r="G271" s="260"/>
      <c r="H271" s="261">
        <v>1075.52</v>
      </c>
      <c r="I271" s="262"/>
      <c r="J271" s="261">
        <v>3078.91</v>
      </c>
      <c r="K271" s="262"/>
      <c r="L271" s="261">
        <v>5082.3</v>
      </c>
      <c r="M271" s="262"/>
      <c r="N271" s="263">
        <v>7085.69</v>
      </c>
    </row>
    <row r="272" spans="1:14" ht="38.25" x14ac:dyDescent="0.25">
      <c r="A272" s="151"/>
      <c r="B272" s="190"/>
      <c r="C272" s="211" t="s">
        <v>559</v>
      </c>
      <c r="D272" s="211" t="s">
        <v>466</v>
      </c>
      <c r="E272" s="211" t="s">
        <v>230</v>
      </c>
      <c r="F272" s="212" t="s">
        <v>203</v>
      </c>
      <c r="G272" s="260"/>
      <c r="H272" s="261">
        <v>0</v>
      </c>
      <c r="I272" s="262"/>
      <c r="J272" s="261">
        <v>2388.67</v>
      </c>
      <c r="K272" s="262"/>
      <c r="L272" s="261">
        <v>4777.34</v>
      </c>
      <c r="M272" s="262"/>
      <c r="N272" s="263">
        <v>7166</v>
      </c>
    </row>
    <row r="273" spans="1:14" ht="38.25" x14ac:dyDescent="0.25">
      <c r="A273" s="151"/>
      <c r="B273" s="190"/>
      <c r="C273" s="211" t="s">
        <v>560</v>
      </c>
      <c r="D273" s="211" t="s">
        <v>483</v>
      </c>
      <c r="E273" s="211" t="s">
        <v>507</v>
      </c>
      <c r="F273" s="212" t="s">
        <v>203</v>
      </c>
      <c r="G273" s="260"/>
      <c r="H273" s="261">
        <v>966.57</v>
      </c>
      <c r="I273" s="262"/>
      <c r="J273" s="261">
        <v>2706.81</v>
      </c>
      <c r="K273" s="262"/>
      <c r="L273" s="261">
        <v>4447.05</v>
      </c>
      <c r="M273" s="262"/>
      <c r="N273" s="263">
        <v>6187.29</v>
      </c>
    </row>
    <row r="274" spans="1:14" ht="38.25" x14ac:dyDescent="0.25">
      <c r="A274" s="151"/>
      <c r="B274" s="190"/>
      <c r="C274" s="211" t="s">
        <v>561</v>
      </c>
      <c r="D274" s="211" t="s">
        <v>455</v>
      </c>
      <c r="E274" s="211" t="s">
        <v>457</v>
      </c>
      <c r="F274" s="212" t="s">
        <v>203</v>
      </c>
      <c r="G274" s="260"/>
      <c r="H274" s="261">
        <v>0</v>
      </c>
      <c r="I274" s="262"/>
      <c r="J274" s="261">
        <v>166.67</v>
      </c>
      <c r="K274" s="262"/>
      <c r="L274" s="261">
        <v>333.34</v>
      </c>
      <c r="M274" s="262"/>
      <c r="N274" s="263">
        <v>500</v>
      </c>
    </row>
    <row r="275" spans="1:14" ht="25.5" x14ac:dyDescent="0.25">
      <c r="A275" s="151"/>
      <c r="B275" s="190"/>
      <c r="C275" s="211" t="s">
        <v>562</v>
      </c>
      <c r="D275" s="211" t="s">
        <v>525</v>
      </c>
      <c r="E275" s="211" t="s">
        <v>563</v>
      </c>
      <c r="F275" s="212" t="s">
        <v>203</v>
      </c>
      <c r="G275" s="260"/>
      <c r="H275" s="261">
        <v>37720.28</v>
      </c>
      <c r="I275" s="262"/>
      <c r="J275" s="261">
        <v>95772.93</v>
      </c>
      <c r="K275" s="262"/>
      <c r="L275" s="261">
        <v>153825.57999999999</v>
      </c>
      <c r="M275" s="262"/>
      <c r="N275" s="263">
        <v>211878.22</v>
      </c>
    </row>
    <row r="276" spans="1:14" ht="25.5" x14ac:dyDescent="0.25">
      <c r="A276" s="151"/>
      <c r="B276" s="190"/>
      <c r="C276" s="211" t="s">
        <v>564</v>
      </c>
      <c r="D276" s="211" t="s">
        <v>420</v>
      </c>
      <c r="E276" s="211" t="s">
        <v>565</v>
      </c>
      <c r="F276" s="212" t="s">
        <v>203</v>
      </c>
      <c r="G276" s="260"/>
      <c r="H276" s="261">
        <v>0</v>
      </c>
      <c r="I276" s="262"/>
      <c r="J276" s="261">
        <v>266.67</v>
      </c>
      <c r="K276" s="262"/>
      <c r="L276" s="261">
        <v>533.34</v>
      </c>
      <c r="M276" s="262"/>
      <c r="N276" s="263">
        <v>800</v>
      </c>
    </row>
    <row r="277" spans="1:14" ht="25.5" x14ac:dyDescent="0.25">
      <c r="A277" s="151"/>
      <c r="B277" s="190"/>
      <c r="C277" s="211" t="s">
        <v>566</v>
      </c>
      <c r="D277" s="211" t="s">
        <v>420</v>
      </c>
      <c r="E277" s="211" t="s">
        <v>520</v>
      </c>
      <c r="F277" s="212" t="s">
        <v>203</v>
      </c>
      <c r="G277" s="260"/>
      <c r="H277" s="261">
        <v>113.68</v>
      </c>
      <c r="I277" s="262"/>
      <c r="J277" s="261">
        <v>1407.45</v>
      </c>
      <c r="K277" s="262"/>
      <c r="L277" s="261">
        <v>2701.22</v>
      </c>
      <c r="M277" s="262"/>
      <c r="N277" s="263">
        <v>3995</v>
      </c>
    </row>
    <row r="278" spans="1:14" ht="25.5" x14ac:dyDescent="0.25">
      <c r="A278" s="151"/>
      <c r="B278" s="190"/>
      <c r="C278" s="211" t="s">
        <v>567</v>
      </c>
      <c r="D278" s="211" t="s">
        <v>420</v>
      </c>
      <c r="E278" s="211" t="s">
        <v>421</v>
      </c>
      <c r="F278" s="212" t="s">
        <v>203</v>
      </c>
      <c r="G278" s="260"/>
      <c r="H278" s="261">
        <v>0</v>
      </c>
      <c r="I278" s="262"/>
      <c r="J278" s="261">
        <v>300</v>
      </c>
      <c r="K278" s="262"/>
      <c r="L278" s="261">
        <v>600</v>
      </c>
      <c r="M278" s="262"/>
      <c r="N278" s="263">
        <v>900</v>
      </c>
    </row>
    <row r="279" spans="1:14" ht="25.5" x14ac:dyDescent="0.25">
      <c r="A279" s="151"/>
      <c r="B279" s="190"/>
      <c r="C279" s="211" t="s">
        <v>568</v>
      </c>
      <c r="D279" s="211" t="s">
        <v>420</v>
      </c>
      <c r="E279" s="211" t="s">
        <v>421</v>
      </c>
      <c r="F279" s="212" t="s">
        <v>203</v>
      </c>
      <c r="G279" s="260"/>
      <c r="H279" s="261">
        <v>816.41</v>
      </c>
      <c r="I279" s="262"/>
      <c r="J279" s="261">
        <v>4676.13</v>
      </c>
      <c r="K279" s="262"/>
      <c r="L279" s="261">
        <v>8535.85</v>
      </c>
      <c r="M279" s="262"/>
      <c r="N279" s="263">
        <v>12395.57</v>
      </c>
    </row>
    <row r="280" spans="1:14" ht="38.25" x14ac:dyDescent="0.25">
      <c r="A280" s="151"/>
      <c r="B280" s="190"/>
      <c r="C280" s="211" t="s">
        <v>569</v>
      </c>
      <c r="D280" s="211" t="s">
        <v>491</v>
      </c>
      <c r="E280" s="211" t="s">
        <v>230</v>
      </c>
      <c r="F280" s="212" t="s">
        <v>203</v>
      </c>
      <c r="G280" s="260"/>
      <c r="H280" s="261">
        <v>0</v>
      </c>
      <c r="I280" s="262"/>
      <c r="J280" s="261">
        <v>166.67</v>
      </c>
      <c r="K280" s="262"/>
      <c r="L280" s="261">
        <v>333.34</v>
      </c>
      <c r="M280" s="262"/>
      <c r="N280" s="263">
        <v>500</v>
      </c>
    </row>
    <row r="281" spans="1:14" ht="38.25" x14ac:dyDescent="0.25">
      <c r="A281" s="151"/>
      <c r="B281" s="190"/>
      <c r="C281" s="211" t="s">
        <v>570</v>
      </c>
      <c r="D281" s="211" t="s">
        <v>455</v>
      </c>
      <c r="E281" s="211" t="s">
        <v>518</v>
      </c>
      <c r="F281" s="212" t="s">
        <v>203</v>
      </c>
      <c r="G281" s="260"/>
      <c r="H281" s="261">
        <v>2337.25</v>
      </c>
      <c r="I281" s="262"/>
      <c r="J281" s="261">
        <v>3546.99</v>
      </c>
      <c r="K281" s="262"/>
      <c r="L281" s="261">
        <v>4756.7299999999996</v>
      </c>
      <c r="M281" s="262"/>
      <c r="N281" s="263">
        <v>5966.47</v>
      </c>
    </row>
    <row r="282" spans="1:14" ht="25.5" x14ac:dyDescent="0.25">
      <c r="A282" s="151"/>
      <c r="B282" s="190"/>
      <c r="C282" s="211" t="s">
        <v>571</v>
      </c>
      <c r="D282" s="211" t="s">
        <v>455</v>
      </c>
      <c r="E282" s="211" t="s">
        <v>230</v>
      </c>
      <c r="F282" s="212" t="s">
        <v>203</v>
      </c>
      <c r="G282" s="260"/>
      <c r="H282" s="261">
        <v>842.12</v>
      </c>
      <c r="I282" s="262"/>
      <c r="J282" s="261">
        <v>4321.62</v>
      </c>
      <c r="K282" s="262"/>
      <c r="L282" s="261">
        <v>7801.12</v>
      </c>
      <c r="M282" s="262"/>
      <c r="N282" s="263">
        <v>11280.62</v>
      </c>
    </row>
    <row r="283" spans="1:14" ht="25.5" x14ac:dyDescent="0.25">
      <c r="A283" s="151"/>
      <c r="B283" s="190"/>
      <c r="C283" s="211" t="s">
        <v>572</v>
      </c>
      <c r="D283" s="211" t="s">
        <v>466</v>
      </c>
      <c r="E283" s="211" t="s">
        <v>499</v>
      </c>
      <c r="F283" s="212" t="s">
        <v>220</v>
      </c>
      <c r="G283" s="260"/>
      <c r="H283" s="261">
        <v>0</v>
      </c>
      <c r="I283" s="262"/>
      <c r="J283" s="261">
        <v>2100</v>
      </c>
      <c r="K283" s="262"/>
      <c r="L283" s="261">
        <v>2100</v>
      </c>
      <c r="M283" s="262"/>
      <c r="N283" s="263">
        <v>4200</v>
      </c>
    </row>
    <row r="284" spans="1:14" ht="25.5" x14ac:dyDescent="0.25">
      <c r="A284" s="151"/>
      <c r="B284" s="190"/>
      <c r="C284" s="211" t="s">
        <v>573</v>
      </c>
      <c r="D284" s="211" t="s">
        <v>466</v>
      </c>
      <c r="E284" s="211" t="s">
        <v>230</v>
      </c>
      <c r="F284" s="212" t="s">
        <v>203</v>
      </c>
      <c r="G284" s="260"/>
      <c r="H284" s="261">
        <v>0</v>
      </c>
      <c r="I284" s="262"/>
      <c r="J284" s="261">
        <v>1200</v>
      </c>
      <c r="K284" s="262"/>
      <c r="L284" s="261">
        <v>2400</v>
      </c>
      <c r="M284" s="262"/>
      <c r="N284" s="263">
        <v>3600</v>
      </c>
    </row>
    <row r="285" spans="1:14" ht="25.5" x14ac:dyDescent="0.25">
      <c r="A285" s="151"/>
      <c r="B285" s="190"/>
      <c r="C285" s="211" t="s">
        <v>574</v>
      </c>
      <c r="D285" s="211" t="s">
        <v>483</v>
      </c>
      <c r="E285" s="211" t="s">
        <v>507</v>
      </c>
      <c r="F285" s="212" t="s">
        <v>203</v>
      </c>
      <c r="G285" s="260"/>
      <c r="H285" s="261">
        <v>7986.89</v>
      </c>
      <c r="I285" s="262"/>
      <c r="J285" s="261">
        <v>42776.19</v>
      </c>
      <c r="K285" s="262"/>
      <c r="L285" s="261">
        <v>77565.490000000005</v>
      </c>
      <c r="M285" s="262"/>
      <c r="N285" s="263">
        <v>112354.79</v>
      </c>
    </row>
    <row r="286" spans="1:14" ht="38.25" x14ac:dyDescent="0.25">
      <c r="A286" s="151"/>
      <c r="B286" s="190"/>
      <c r="C286" s="211" t="s">
        <v>575</v>
      </c>
      <c r="D286" s="211" t="s">
        <v>525</v>
      </c>
      <c r="E286" s="211" t="s">
        <v>576</v>
      </c>
      <c r="F286" s="212" t="s">
        <v>203</v>
      </c>
      <c r="G286" s="260"/>
      <c r="H286" s="261">
        <v>2925.12</v>
      </c>
      <c r="I286" s="262"/>
      <c r="J286" s="261">
        <v>10681.79</v>
      </c>
      <c r="K286" s="262"/>
      <c r="L286" s="261">
        <v>18438.46</v>
      </c>
      <c r="M286" s="262"/>
      <c r="N286" s="263">
        <v>26195.14</v>
      </c>
    </row>
    <row r="287" spans="1:14" ht="25.5" x14ac:dyDescent="0.25">
      <c r="A287" s="151"/>
      <c r="B287" s="190"/>
      <c r="C287" s="211" t="s">
        <v>577</v>
      </c>
      <c r="D287" s="211" t="s">
        <v>466</v>
      </c>
      <c r="E287" s="211" t="s">
        <v>499</v>
      </c>
      <c r="F287" s="212" t="s">
        <v>203</v>
      </c>
      <c r="G287" s="260"/>
      <c r="H287" s="261">
        <v>0</v>
      </c>
      <c r="I287" s="262"/>
      <c r="J287" s="261">
        <v>166.67</v>
      </c>
      <c r="K287" s="262"/>
      <c r="L287" s="261">
        <v>333.34</v>
      </c>
      <c r="M287" s="262"/>
      <c r="N287" s="263">
        <v>500</v>
      </c>
    </row>
    <row r="288" spans="1:14" ht="38.25" x14ac:dyDescent="0.25">
      <c r="A288" s="151"/>
      <c r="B288" s="190"/>
      <c r="C288" s="211" t="s">
        <v>578</v>
      </c>
      <c r="D288" s="211" t="s">
        <v>420</v>
      </c>
      <c r="E288" s="211" t="s">
        <v>421</v>
      </c>
      <c r="F288" s="212" t="s">
        <v>203</v>
      </c>
      <c r="G288" s="260"/>
      <c r="H288" s="261">
        <v>0</v>
      </c>
      <c r="I288" s="262"/>
      <c r="J288" s="261">
        <v>150</v>
      </c>
      <c r="K288" s="262"/>
      <c r="L288" s="261">
        <v>300</v>
      </c>
      <c r="M288" s="262"/>
      <c r="N288" s="263">
        <v>450</v>
      </c>
    </row>
    <row r="289" spans="1:14" ht="25.5" x14ac:dyDescent="0.25">
      <c r="A289" s="151"/>
      <c r="B289" s="190"/>
      <c r="C289" s="211" t="s">
        <v>579</v>
      </c>
      <c r="D289" s="211" t="s">
        <v>479</v>
      </c>
      <c r="E289" s="211" t="s">
        <v>580</v>
      </c>
      <c r="F289" s="212" t="s">
        <v>203</v>
      </c>
      <c r="G289" s="260"/>
      <c r="H289" s="261">
        <v>884.15</v>
      </c>
      <c r="I289" s="262"/>
      <c r="J289" s="261">
        <v>4643.46</v>
      </c>
      <c r="K289" s="262"/>
      <c r="L289" s="261">
        <v>8402.77</v>
      </c>
      <c r="M289" s="262"/>
      <c r="N289" s="263">
        <v>12162.09</v>
      </c>
    </row>
    <row r="290" spans="1:14" ht="38.25" x14ac:dyDescent="0.25">
      <c r="A290" s="151"/>
      <c r="B290" s="190"/>
      <c r="C290" s="211" t="s">
        <v>581</v>
      </c>
      <c r="D290" s="211" t="s">
        <v>466</v>
      </c>
      <c r="E290" s="211" t="s">
        <v>499</v>
      </c>
      <c r="F290" s="212" t="s">
        <v>203</v>
      </c>
      <c r="G290" s="260"/>
      <c r="H290" s="261">
        <v>0</v>
      </c>
      <c r="I290" s="262"/>
      <c r="J290" s="261">
        <v>1700</v>
      </c>
      <c r="K290" s="262"/>
      <c r="L290" s="261">
        <v>3400</v>
      </c>
      <c r="M290" s="262"/>
      <c r="N290" s="263">
        <v>5100</v>
      </c>
    </row>
    <row r="291" spans="1:14" ht="25.5" x14ac:dyDescent="0.25">
      <c r="A291" s="151"/>
      <c r="B291" s="190"/>
      <c r="C291" s="211" t="s">
        <v>582</v>
      </c>
      <c r="D291" s="211" t="s">
        <v>420</v>
      </c>
      <c r="E291" s="211" t="s">
        <v>230</v>
      </c>
      <c r="F291" s="212" t="s">
        <v>203</v>
      </c>
      <c r="G291" s="260"/>
      <c r="H291" s="261">
        <v>0</v>
      </c>
      <c r="I291" s="262"/>
      <c r="J291" s="261">
        <v>50</v>
      </c>
      <c r="K291" s="262"/>
      <c r="L291" s="261">
        <v>100</v>
      </c>
      <c r="M291" s="262"/>
      <c r="N291" s="263">
        <v>150</v>
      </c>
    </row>
    <row r="292" spans="1:14" ht="25.5" x14ac:dyDescent="0.25">
      <c r="A292" s="151"/>
      <c r="B292" s="190"/>
      <c r="C292" s="211" t="s">
        <v>583</v>
      </c>
      <c r="D292" s="211" t="s">
        <v>420</v>
      </c>
      <c r="E292" s="211" t="s">
        <v>230</v>
      </c>
      <c r="F292" s="212" t="s">
        <v>203</v>
      </c>
      <c r="G292" s="260"/>
      <c r="H292" s="261">
        <v>146.4</v>
      </c>
      <c r="I292" s="262"/>
      <c r="J292" s="261">
        <v>597.6</v>
      </c>
      <c r="K292" s="262"/>
      <c r="L292" s="261">
        <v>1048.8</v>
      </c>
      <c r="M292" s="262"/>
      <c r="N292" s="263">
        <v>1500</v>
      </c>
    </row>
    <row r="293" spans="1:14" ht="38.25" x14ac:dyDescent="0.25">
      <c r="A293" s="151"/>
      <c r="B293" s="190"/>
      <c r="C293" s="211" t="s">
        <v>584</v>
      </c>
      <c r="D293" s="211" t="s">
        <v>455</v>
      </c>
      <c r="E293" s="211" t="s">
        <v>230</v>
      </c>
      <c r="F293" s="212" t="s">
        <v>203</v>
      </c>
      <c r="G293" s="260"/>
      <c r="H293" s="261">
        <v>0</v>
      </c>
      <c r="I293" s="262"/>
      <c r="J293" s="261">
        <v>333.33</v>
      </c>
      <c r="K293" s="262"/>
      <c r="L293" s="261">
        <v>666.66</v>
      </c>
      <c r="M293" s="262"/>
      <c r="N293" s="263">
        <v>1000</v>
      </c>
    </row>
    <row r="294" spans="1:14" ht="25.5" x14ac:dyDescent="0.25">
      <c r="A294" s="151"/>
      <c r="B294" s="190"/>
      <c r="C294" s="211" t="s">
        <v>585</v>
      </c>
      <c r="D294" s="211" t="s">
        <v>466</v>
      </c>
      <c r="E294" s="211" t="s">
        <v>230</v>
      </c>
      <c r="F294" s="212" t="s">
        <v>203</v>
      </c>
      <c r="G294" s="260"/>
      <c r="H294" s="261">
        <v>0</v>
      </c>
      <c r="I294" s="262"/>
      <c r="J294" s="261">
        <v>1633.33</v>
      </c>
      <c r="K294" s="262"/>
      <c r="L294" s="261">
        <v>3266.66</v>
      </c>
      <c r="M294" s="262"/>
      <c r="N294" s="263">
        <v>4900</v>
      </c>
    </row>
    <row r="295" spans="1:14" ht="25.5" x14ac:dyDescent="0.25">
      <c r="A295" s="151"/>
      <c r="B295" s="190"/>
      <c r="C295" s="211" t="s">
        <v>586</v>
      </c>
      <c r="D295" s="211" t="s">
        <v>587</v>
      </c>
      <c r="E295" s="211" t="s">
        <v>588</v>
      </c>
      <c r="F295" s="212" t="s">
        <v>203</v>
      </c>
      <c r="G295" s="260"/>
      <c r="H295" s="261">
        <v>0</v>
      </c>
      <c r="I295" s="262"/>
      <c r="J295" s="261">
        <v>220.01</v>
      </c>
      <c r="K295" s="262"/>
      <c r="L295" s="261">
        <v>440.02</v>
      </c>
      <c r="M295" s="262"/>
      <c r="N295" s="263">
        <v>660.02</v>
      </c>
    </row>
    <row r="296" spans="1:14" ht="25.5" x14ac:dyDescent="0.25">
      <c r="A296" s="151"/>
      <c r="B296" s="190"/>
      <c r="C296" s="211" t="s">
        <v>589</v>
      </c>
      <c r="D296" s="211" t="s">
        <v>420</v>
      </c>
      <c r="E296" s="211" t="s">
        <v>230</v>
      </c>
      <c r="F296" s="212" t="s">
        <v>203</v>
      </c>
      <c r="G296" s="260"/>
      <c r="H296" s="261">
        <v>0</v>
      </c>
      <c r="I296" s="262"/>
      <c r="J296" s="261">
        <v>166.67</v>
      </c>
      <c r="K296" s="262"/>
      <c r="L296" s="261">
        <v>333.34</v>
      </c>
      <c r="M296" s="262"/>
      <c r="N296" s="263">
        <v>500</v>
      </c>
    </row>
    <row r="297" spans="1:14" ht="38.25" x14ac:dyDescent="0.25">
      <c r="A297" s="151"/>
      <c r="B297" s="190"/>
      <c r="C297" s="211" t="s">
        <v>590</v>
      </c>
      <c r="D297" s="211" t="s">
        <v>491</v>
      </c>
      <c r="E297" s="211" t="s">
        <v>492</v>
      </c>
      <c r="F297" s="212" t="s">
        <v>203</v>
      </c>
      <c r="G297" s="260"/>
      <c r="H297" s="261">
        <v>0</v>
      </c>
      <c r="I297" s="262"/>
      <c r="J297" s="261">
        <v>166.67</v>
      </c>
      <c r="K297" s="262"/>
      <c r="L297" s="261">
        <v>333.34</v>
      </c>
      <c r="M297" s="262"/>
      <c r="N297" s="263">
        <v>500</v>
      </c>
    </row>
    <row r="298" spans="1:14" ht="25.5" x14ac:dyDescent="0.25">
      <c r="A298" s="151"/>
      <c r="B298" s="190"/>
      <c r="C298" s="191" t="s">
        <v>591</v>
      </c>
      <c r="D298" s="191" t="s">
        <v>479</v>
      </c>
      <c r="E298" s="191" t="s">
        <v>592</v>
      </c>
      <c r="F298" s="195" t="s">
        <v>195</v>
      </c>
      <c r="G298" s="252"/>
      <c r="H298" s="256">
        <v>122</v>
      </c>
      <c r="I298" s="254"/>
      <c r="J298" s="256">
        <v>2767.16</v>
      </c>
      <c r="K298" s="254"/>
      <c r="L298" s="256">
        <v>2767.16</v>
      </c>
      <c r="M298" s="254"/>
      <c r="N298" s="257">
        <v>5428.24</v>
      </c>
    </row>
    <row r="299" spans="1:14" x14ac:dyDescent="0.25">
      <c r="A299" s="151" t="s">
        <v>69</v>
      </c>
      <c r="B299" s="150" t="s">
        <v>14</v>
      </c>
      <c r="C299" s="193"/>
      <c r="D299" s="193"/>
      <c r="E299" s="193"/>
      <c r="F299" s="251"/>
      <c r="G299" s="83">
        <v>4902.74</v>
      </c>
      <c r="H299" s="85">
        <f>SUM(H300:H329)</f>
        <v>17737.73</v>
      </c>
      <c r="I299" s="85">
        <v>30449.06</v>
      </c>
      <c r="J299" s="85">
        <f>SUM(J300:J329)</f>
        <v>76077.679999999993</v>
      </c>
      <c r="K299" s="85"/>
      <c r="L299" s="85">
        <f>SUM(L300:L329)</f>
        <v>94679.01999999999</v>
      </c>
      <c r="M299" s="85">
        <v>62568.31</v>
      </c>
      <c r="N299" s="87">
        <f>SUM(N300:N329)</f>
        <v>132622.81</v>
      </c>
    </row>
    <row r="300" spans="1:14" ht="38.25" x14ac:dyDescent="0.25">
      <c r="A300" s="151"/>
      <c r="B300" s="190"/>
      <c r="C300" s="204" t="s">
        <v>593</v>
      </c>
      <c r="D300" s="204" t="s">
        <v>594</v>
      </c>
      <c r="E300" s="204" t="s">
        <v>595</v>
      </c>
      <c r="F300" s="206" t="s">
        <v>220</v>
      </c>
      <c r="G300" s="234"/>
      <c r="H300" s="241">
        <v>2982.34</v>
      </c>
      <c r="I300" s="236"/>
      <c r="J300" s="241">
        <v>5964.68</v>
      </c>
      <c r="K300" s="236"/>
      <c r="L300" s="241">
        <v>7464.68</v>
      </c>
      <c r="M300" s="236"/>
      <c r="N300" s="242">
        <v>16692.64</v>
      </c>
    </row>
    <row r="301" spans="1:14" ht="25.5" x14ac:dyDescent="0.25">
      <c r="A301" s="151"/>
      <c r="B301" s="190"/>
      <c r="C301" s="211" t="s">
        <v>596</v>
      </c>
      <c r="D301" s="211" t="s">
        <v>597</v>
      </c>
      <c r="E301" s="211" t="s">
        <v>230</v>
      </c>
      <c r="F301" s="212" t="s">
        <v>203</v>
      </c>
      <c r="G301" s="243"/>
      <c r="H301" s="244">
        <v>52.92</v>
      </c>
      <c r="I301" s="245"/>
      <c r="J301" s="244">
        <v>101.95</v>
      </c>
      <c r="K301" s="245"/>
      <c r="L301" s="244">
        <v>150.97999999999999</v>
      </c>
      <c r="M301" s="245"/>
      <c r="N301" s="246">
        <v>200</v>
      </c>
    </row>
    <row r="302" spans="1:14" ht="25.5" x14ac:dyDescent="0.25">
      <c r="A302" s="151"/>
      <c r="B302" s="190"/>
      <c r="C302" s="211" t="s">
        <v>598</v>
      </c>
      <c r="D302" s="211" t="s">
        <v>599</v>
      </c>
      <c r="E302" s="211" t="s">
        <v>600</v>
      </c>
      <c r="F302" s="212" t="s">
        <v>195</v>
      </c>
      <c r="G302" s="243"/>
      <c r="H302" s="244">
        <v>0</v>
      </c>
      <c r="I302" s="245"/>
      <c r="J302" s="244">
        <v>0</v>
      </c>
      <c r="K302" s="245"/>
      <c r="L302" s="244">
        <v>0</v>
      </c>
      <c r="M302" s="245"/>
      <c r="N302" s="246">
        <v>54</v>
      </c>
    </row>
    <row r="303" spans="1:14" ht="38.25" x14ac:dyDescent="0.25">
      <c r="A303" s="151"/>
      <c r="B303" s="190"/>
      <c r="C303" s="211" t="s">
        <v>601</v>
      </c>
      <c r="D303" s="211" t="s">
        <v>599</v>
      </c>
      <c r="E303" s="211" t="s">
        <v>602</v>
      </c>
      <c r="F303" s="212" t="s">
        <v>195</v>
      </c>
      <c r="G303" s="243"/>
      <c r="H303" s="244">
        <v>0</v>
      </c>
      <c r="I303" s="245"/>
      <c r="J303" s="244">
        <v>0</v>
      </c>
      <c r="K303" s="245"/>
      <c r="L303" s="244">
        <v>0</v>
      </c>
      <c r="M303" s="245"/>
      <c r="N303" s="246">
        <v>6110.77</v>
      </c>
    </row>
    <row r="304" spans="1:14" ht="25.5" x14ac:dyDescent="0.25">
      <c r="A304" s="151"/>
      <c r="B304" s="190"/>
      <c r="C304" s="211" t="s">
        <v>603</v>
      </c>
      <c r="D304" s="211" t="s">
        <v>604</v>
      </c>
      <c r="E304" s="211" t="s">
        <v>605</v>
      </c>
      <c r="F304" s="212" t="s">
        <v>203</v>
      </c>
      <c r="G304" s="243"/>
      <c r="H304" s="244">
        <v>0</v>
      </c>
      <c r="I304" s="245"/>
      <c r="J304" s="244">
        <v>33.33</v>
      </c>
      <c r="K304" s="245"/>
      <c r="L304" s="244">
        <v>66.66</v>
      </c>
      <c r="M304" s="245"/>
      <c r="N304" s="246">
        <v>100</v>
      </c>
    </row>
    <row r="305" spans="1:14" ht="25.5" x14ac:dyDescent="0.25">
      <c r="A305" s="151"/>
      <c r="B305" s="190"/>
      <c r="C305" s="211" t="s">
        <v>606</v>
      </c>
      <c r="D305" s="211" t="s">
        <v>597</v>
      </c>
      <c r="E305" s="211" t="s">
        <v>607</v>
      </c>
      <c r="F305" s="212" t="s">
        <v>203</v>
      </c>
      <c r="G305" s="243"/>
      <c r="H305" s="244">
        <v>0</v>
      </c>
      <c r="I305" s="245"/>
      <c r="J305" s="244">
        <v>796.67</v>
      </c>
      <c r="K305" s="245"/>
      <c r="L305" s="244">
        <v>1593.34</v>
      </c>
      <c r="M305" s="245"/>
      <c r="N305" s="246">
        <v>2390</v>
      </c>
    </row>
    <row r="306" spans="1:14" ht="38.25" x14ac:dyDescent="0.25">
      <c r="A306" s="151"/>
      <c r="B306" s="190"/>
      <c r="C306" s="211" t="s">
        <v>608</v>
      </c>
      <c r="D306" s="211" t="s">
        <v>597</v>
      </c>
      <c r="E306" s="211" t="s">
        <v>607</v>
      </c>
      <c r="F306" s="212" t="s">
        <v>195</v>
      </c>
      <c r="G306" s="243"/>
      <c r="H306" s="244">
        <v>0</v>
      </c>
      <c r="I306" s="245"/>
      <c r="J306" s="244">
        <v>2303.27</v>
      </c>
      <c r="K306" s="245"/>
      <c r="L306" s="244">
        <v>2303.27</v>
      </c>
      <c r="M306" s="245"/>
      <c r="N306" s="246">
        <v>2303.27</v>
      </c>
    </row>
    <row r="307" spans="1:14" ht="25.5" x14ac:dyDescent="0.25">
      <c r="A307" s="151"/>
      <c r="B307" s="190"/>
      <c r="C307" s="211" t="s">
        <v>609</v>
      </c>
      <c r="D307" s="211" t="s">
        <v>597</v>
      </c>
      <c r="E307" s="211" t="s">
        <v>607</v>
      </c>
      <c r="F307" s="212" t="s">
        <v>203</v>
      </c>
      <c r="G307" s="243"/>
      <c r="H307" s="244">
        <v>0</v>
      </c>
      <c r="I307" s="245"/>
      <c r="J307" s="244">
        <v>1833.33</v>
      </c>
      <c r="K307" s="245"/>
      <c r="L307" s="244">
        <v>3666.66</v>
      </c>
      <c r="M307" s="245"/>
      <c r="N307" s="246">
        <v>5500</v>
      </c>
    </row>
    <row r="308" spans="1:14" ht="38.25" x14ac:dyDescent="0.25">
      <c r="A308" s="151"/>
      <c r="B308" s="190"/>
      <c r="C308" s="211" t="s">
        <v>610</v>
      </c>
      <c r="D308" s="211" t="s">
        <v>611</v>
      </c>
      <c r="E308" s="211" t="s">
        <v>612</v>
      </c>
      <c r="F308" s="212" t="s">
        <v>203</v>
      </c>
      <c r="G308" s="243"/>
      <c r="H308" s="244">
        <v>0</v>
      </c>
      <c r="I308" s="245"/>
      <c r="J308" s="244">
        <v>400</v>
      </c>
      <c r="K308" s="245"/>
      <c r="L308" s="244">
        <v>800</v>
      </c>
      <c r="M308" s="245"/>
      <c r="N308" s="246">
        <v>1200</v>
      </c>
    </row>
    <row r="309" spans="1:14" ht="25.5" x14ac:dyDescent="0.25">
      <c r="A309" s="151"/>
      <c r="B309" s="190"/>
      <c r="C309" s="211" t="s">
        <v>613</v>
      </c>
      <c r="D309" s="211" t="s">
        <v>604</v>
      </c>
      <c r="E309" s="211" t="s">
        <v>605</v>
      </c>
      <c r="F309" s="212" t="s">
        <v>203</v>
      </c>
      <c r="G309" s="243"/>
      <c r="H309" s="244">
        <v>0</v>
      </c>
      <c r="I309" s="245"/>
      <c r="J309" s="244">
        <v>68.930000000000007</v>
      </c>
      <c r="K309" s="245"/>
      <c r="L309" s="244">
        <v>137.86000000000001</v>
      </c>
      <c r="M309" s="245"/>
      <c r="N309" s="246">
        <v>206.8</v>
      </c>
    </row>
    <row r="310" spans="1:14" ht="25.5" x14ac:dyDescent="0.25">
      <c r="A310" s="151"/>
      <c r="B310" s="190"/>
      <c r="C310" s="211" t="s">
        <v>614</v>
      </c>
      <c r="D310" s="211" t="s">
        <v>597</v>
      </c>
      <c r="E310" s="211" t="s">
        <v>607</v>
      </c>
      <c r="F310" s="212" t="s">
        <v>203</v>
      </c>
      <c r="G310" s="243"/>
      <c r="H310" s="244">
        <v>0</v>
      </c>
      <c r="I310" s="245"/>
      <c r="J310" s="244">
        <v>100</v>
      </c>
      <c r="K310" s="245"/>
      <c r="L310" s="244">
        <v>200</v>
      </c>
      <c r="M310" s="245"/>
      <c r="N310" s="246">
        <v>300</v>
      </c>
    </row>
    <row r="311" spans="1:14" ht="25.5" x14ac:dyDescent="0.25">
      <c r="A311" s="151"/>
      <c r="B311" s="190"/>
      <c r="C311" s="211" t="s">
        <v>615</v>
      </c>
      <c r="D311" s="211" t="s">
        <v>597</v>
      </c>
      <c r="E311" s="211" t="s">
        <v>607</v>
      </c>
      <c r="F311" s="212" t="s">
        <v>220</v>
      </c>
      <c r="G311" s="243"/>
      <c r="H311" s="244">
        <v>0</v>
      </c>
      <c r="I311" s="245"/>
      <c r="J311" s="244">
        <v>0</v>
      </c>
      <c r="K311" s="245"/>
      <c r="L311" s="244">
        <v>1000</v>
      </c>
      <c r="M311" s="245"/>
      <c r="N311" s="246">
        <v>1000</v>
      </c>
    </row>
    <row r="312" spans="1:14" ht="25.5" x14ac:dyDescent="0.25">
      <c r="A312" s="151"/>
      <c r="B312" s="190"/>
      <c r="C312" s="211" t="s">
        <v>616</v>
      </c>
      <c r="D312" s="211" t="s">
        <v>617</v>
      </c>
      <c r="E312" s="211" t="s">
        <v>618</v>
      </c>
      <c r="F312" s="212" t="s">
        <v>203</v>
      </c>
      <c r="G312" s="243"/>
      <c r="H312" s="244">
        <v>0</v>
      </c>
      <c r="I312" s="245"/>
      <c r="J312" s="244">
        <v>333.33</v>
      </c>
      <c r="K312" s="245"/>
      <c r="L312" s="244">
        <v>666.66</v>
      </c>
      <c r="M312" s="245"/>
      <c r="N312" s="246">
        <v>1000</v>
      </c>
    </row>
    <row r="313" spans="1:14" ht="38.25" x14ac:dyDescent="0.25">
      <c r="A313" s="151"/>
      <c r="B313" s="190"/>
      <c r="C313" s="211" t="s">
        <v>619</v>
      </c>
      <c r="D313" s="211" t="s">
        <v>597</v>
      </c>
      <c r="E313" s="211" t="s">
        <v>607</v>
      </c>
      <c r="F313" s="212" t="s">
        <v>220</v>
      </c>
      <c r="G313" s="243"/>
      <c r="H313" s="244">
        <v>0</v>
      </c>
      <c r="I313" s="245"/>
      <c r="J313" s="244">
        <v>0</v>
      </c>
      <c r="K313" s="245"/>
      <c r="L313" s="244">
        <v>0</v>
      </c>
      <c r="M313" s="245"/>
      <c r="N313" s="246">
        <v>350</v>
      </c>
    </row>
    <row r="314" spans="1:14" ht="38.25" x14ac:dyDescent="0.25">
      <c r="A314" s="151"/>
      <c r="B314" s="190"/>
      <c r="C314" s="211" t="s">
        <v>620</v>
      </c>
      <c r="D314" s="211" t="s">
        <v>621</v>
      </c>
      <c r="E314" s="211" t="s">
        <v>622</v>
      </c>
      <c r="F314" s="212" t="s">
        <v>195</v>
      </c>
      <c r="G314" s="243"/>
      <c r="H314" s="244">
        <v>0</v>
      </c>
      <c r="I314" s="245"/>
      <c r="J314" s="244">
        <v>0</v>
      </c>
      <c r="K314" s="245"/>
      <c r="L314" s="244">
        <v>0</v>
      </c>
      <c r="M314" s="245"/>
      <c r="N314" s="246">
        <v>1199.68</v>
      </c>
    </row>
    <row r="315" spans="1:14" ht="25.5" x14ac:dyDescent="0.25">
      <c r="A315" s="151"/>
      <c r="B315" s="190"/>
      <c r="C315" s="211" t="s">
        <v>623</v>
      </c>
      <c r="D315" s="211" t="s">
        <v>621</v>
      </c>
      <c r="E315" s="211" t="s">
        <v>622</v>
      </c>
      <c r="F315" s="212" t="s">
        <v>203</v>
      </c>
      <c r="G315" s="243"/>
      <c r="H315" s="244">
        <v>0</v>
      </c>
      <c r="I315" s="245"/>
      <c r="J315" s="244">
        <v>1025</v>
      </c>
      <c r="K315" s="245"/>
      <c r="L315" s="244">
        <v>2050</v>
      </c>
      <c r="M315" s="245"/>
      <c r="N315" s="246">
        <v>3075</v>
      </c>
    </row>
    <row r="316" spans="1:14" ht="25.5" x14ac:dyDescent="0.25">
      <c r="A316" s="151"/>
      <c r="B316" s="190"/>
      <c r="C316" s="211" t="s">
        <v>624</v>
      </c>
      <c r="D316" s="211" t="s">
        <v>625</v>
      </c>
      <c r="E316" s="211" t="s">
        <v>626</v>
      </c>
      <c r="F316" s="212" t="s">
        <v>203</v>
      </c>
      <c r="G316" s="243"/>
      <c r="H316" s="244">
        <v>0</v>
      </c>
      <c r="I316" s="245"/>
      <c r="J316" s="244">
        <v>533.33000000000004</v>
      </c>
      <c r="K316" s="245"/>
      <c r="L316" s="244">
        <v>1066.6600000000001</v>
      </c>
      <c r="M316" s="245"/>
      <c r="N316" s="246">
        <v>1600</v>
      </c>
    </row>
    <row r="317" spans="1:14" ht="25.5" x14ac:dyDescent="0.25">
      <c r="A317" s="151"/>
      <c r="B317" s="190"/>
      <c r="C317" s="211" t="s">
        <v>627</v>
      </c>
      <c r="D317" s="211" t="s">
        <v>597</v>
      </c>
      <c r="E317" s="211" t="s">
        <v>628</v>
      </c>
      <c r="F317" s="212" t="s">
        <v>195</v>
      </c>
      <c r="G317" s="243"/>
      <c r="H317" s="244">
        <v>0</v>
      </c>
      <c r="I317" s="245"/>
      <c r="J317" s="244">
        <v>3953</v>
      </c>
      <c r="K317" s="245"/>
      <c r="L317" s="244">
        <v>3953</v>
      </c>
      <c r="M317" s="245"/>
      <c r="N317" s="246">
        <v>3953</v>
      </c>
    </row>
    <row r="318" spans="1:14" ht="25.5" x14ac:dyDescent="0.25">
      <c r="A318" s="151"/>
      <c r="B318" s="190"/>
      <c r="C318" s="211" t="s">
        <v>629</v>
      </c>
      <c r="D318" s="211" t="s">
        <v>599</v>
      </c>
      <c r="E318" s="211" t="s">
        <v>630</v>
      </c>
      <c r="F318" s="212" t="s">
        <v>203</v>
      </c>
      <c r="G318" s="243"/>
      <c r="H318" s="244">
        <v>1499.2</v>
      </c>
      <c r="I318" s="245"/>
      <c r="J318" s="244">
        <v>2165.87</v>
      </c>
      <c r="K318" s="245"/>
      <c r="L318" s="244">
        <v>2832.54</v>
      </c>
      <c r="M318" s="245"/>
      <c r="N318" s="246">
        <v>3499.2</v>
      </c>
    </row>
    <row r="319" spans="1:14" ht="25.5" x14ac:dyDescent="0.25">
      <c r="A319" s="151"/>
      <c r="B319" s="190"/>
      <c r="C319" s="211" t="s">
        <v>631</v>
      </c>
      <c r="D319" s="211" t="s">
        <v>594</v>
      </c>
      <c r="E319" s="211" t="s">
        <v>595</v>
      </c>
      <c r="F319" s="212" t="s">
        <v>195</v>
      </c>
      <c r="G319" s="243"/>
      <c r="H319" s="244">
        <v>0</v>
      </c>
      <c r="I319" s="245"/>
      <c r="J319" s="244">
        <v>0</v>
      </c>
      <c r="K319" s="245"/>
      <c r="L319" s="244">
        <v>0</v>
      </c>
      <c r="M319" s="245"/>
      <c r="N319" s="246">
        <v>1400</v>
      </c>
    </row>
    <row r="320" spans="1:14" ht="38.25" x14ac:dyDescent="0.25">
      <c r="A320" s="151"/>
      <c r="B320" s="190"/>
      <c r="C320" s="211" t="s">
        <v>632</v>
      </c>
      <c r="D320" s="211" t="s">
        <v>604</v>
      </c>
      <c r="E320" s="211" t="s">
        <v>605</v>
      </c>
      <c r="F320" s="212" t="s">
        <v>203</v>
      </c>
      <c r="G320" s="243"/>
      <c r="H320" s="244">
        <v>2233.5300000000002</v>
      </c>
      <c r="I320" s="245"/>
      <c r="J320" s="244">
        <v>3188.26</v>
      </c>
      <c r="K320" s="245"/>
      <c r="L320" s="244">
        <v>4142.99</v>
      </c>
      <c r="M320" s="245"/>
      <c r="N320" s="246">
        <v>5097.7299999999996</v>
      </c>
    </row>
    <row r="321" spans="1:14" ht="25.5" x14ac:dyDescent="0.25">
      <c r="A321" s="151"/>
      <c r="B321" s="190"/>
      <c r="C321" s="211" t="s">
        <v>633</v>
      </c>
      <c r="D321" s="211" t="s">
        <v>604</v>
      </c>
      <c r="E321" s="211" t="s">
        <v>605</v>
      </c>
      <c r="F321" s="212" t="s">
        <v>220</v>
      </c>
      <c r="G321" s="243"/>
      <c r="H321" s="244">
        <v>3000</v>
      </c>
      <c r="I321" s="245"/>
      <c r="J321" s="244">
        <v>8778.09</v>
      </c>
      <c r="K321" s="245"/>
      <c r="L321" s="244">
        <v>8778.09</v>
      </c>
      <c r="M321" s="245"/>
      <c r="N321" s="246">
        <v>12278.09</v>
      </c>
    </row>
    <row r="322" spans="1:14" ht="25.5" x14ac:dyDescent="0.25">
      <c r="A322" s="151"/>
      <c r="B322" s="190"/>
      <c r="C322" s="211" t="s">
        <v>634</v>
      </c>
      <c r="D322" s="211" t="s">
        <v>599</v>
      </c>
      <c r="E322" s="211" t="s">
        <v>230</v>
      </c>
      <c r="F322" s="212" t="s">
        <v>203</v>
      </c>
      <c r="G322" s="243"/>
      <c r="H322" s="244">
        <v>0</v>
      </c>
      <c r="I322" s="245"/>
      <c r="J322" s="244">
        <v>1800</v>
      </c>
      <c r="K322" s="245"/>
      <c r="L322" s="244">
        <v>3600</v>
      </c>
      <c r="M322" s="245"/>
      <c r="N322" s="246">
        <v>5400</v>
      </c>
    </row>
    <row r="323" spans="1:14" ht="25.5" x14ac:dyDescent="0.25">
      <c r="A323" s="151"/>
      <c r="B323" s="190"/>
      <c r="C323" s="211" t="s">
        <v>635</v>
      </c>
      <c r="D323" s="211" t="s">
        <v>604</v>
      </c>
      <c r="E323" s="211" t="s">
        <v>605</v>
      </c>
      <c r="F323" s="212" t="s">
        <v>195</v>
      </c>
      <c r="G323" s="243"/>
      <c r="H323" s="244">
        <v>6869.74</v>
      </c>
      <c r="I323" s="245"/>
      <c r="J323" s="244">
        <v>15336.25</v>
      </c>
      <c r="K323" s="245"/>
      <c r="L323" s="244">
        <v>15336.25</v>
      </c>
      <c r="M323" s="245"/>
      <c r="N323" s="246">
        <v>15336.25</v>
      </c>
    </row>
    <row r="324" spans="1:14" ht="25.5" x14ac:dyDescent="0.25">
      <c r="A324" s="151"/>
      <c r="B324" s="190"/>
      <c r="C324" s="211" t="s">
        <v>636</v>
      </c>
      <c r="D324" s="211" t="s">
        <v>597</v>
      </c>
      <c r="E324" s="211" t="s">
        <v>637</v>
      </c>
      <c r="F324" s="212" t="s">
        <v>203</v>
      </c>
      <c r="G324" s="243"/>
      <c r="H324" s="244">
        <v>0</v>
      </c>
      <c r="I324" s="245"/>
      <c r="J324" s="244">
        <v>7106.99</v>
      </c>
      <c r="K324" s="245"/>
      <c r="L324" s="244">
        <v>14213.98</v>
      </c>
      <c r="M324" s="245"/>
      <c r="N324" s="246">
        <v>21320.98</v>
      </c>
    </row>
    <row r="325" spans="1:14" ht="25.5" x14ac:dyDescent="0.25">
      <c r="A325" s="151"/>
      <c r="B325" s="190"/>
      <c r="C325" s="211" t="s">
        <v>638</v>
      </c>
      <c r="D325" s="211" t="s">
        <v>621</v>
      </c>
      <c r="E325" s="211" t="s">
        <v>622</v>
      </c>
      <c r="F325" s="212" t="s">
        <v>203</v>
      </c>
      <c r="G325" s="243"/>
      <c r="H325" s="244">
        <v>0</v>
      </c>
      <c r="I325" s="245"/>
      <c r="J325" s="244">
        <v>166.67</v>
      </c>
      <c r="K325" s="245"/>
      <c r="L325" s="244">
        <v>333.34</v>
      </c>
      <c r="M325" s="245"/>
      <c r="N325" s="246">
        <v>500</v>
      </c>
    </row>
    <row r="326" spans="1:14" ht="25.5" x14ac:dyDescent="0.25">
      <c r="A326" s="151"/>
      <c r="B326" s="190"/>
      <c r="C326" s="211" t="s">
        <v>639</v>
      </c>
      <c r="D326" s="211" t="s">
        <v>604</v>
      </c>
      <c r="E326" s="211" t="s">
        <v>230</v>
      </c>
      <c r="F326" s="212" t="s">
        <v>220</v>
      </c>
      <c r="G326" s="243"/>
      <c r="H326" s="244">
        <v>0</v>
      </c>
      <c r="I326" s="245"/>
      <c r="J326" s="244">
        <v>15336.4</v>
      </c>
      <c r="K326" s="245"/>
      <c r="L326" s="244">
        <v>15336.4</v>
      </c>
      <c r="M326" s="245"/>
      <c r="N326" s="246">
        <v>15336.4</v>
      </c>
    </row>
    <row r="327" spans="1:14" ht="38.25" x14ac:dyDescent="0.25">
      <c r="A327" s="151"/>
      <c r="B327" s="190"/>
      <c r="C327" s="211" t="s">
        <v>640</v>
      </c>
      <c r="D327" s="211" t="s">
        <v>597</v>
      </c>
      <c r="E327" s="211" t="s">
        <v>607</v>
      </c>
      <c r="F327" s="212" t="s">
        <v>195</v>
      </c>
      <c r="G327" s="243"/>
      <c r="H327" s="244">
        <v>0</v>
      </c>
      <c r="I327" s="245"/>
      <c r="J327" s="244">
        <v>3419</v>
      </c>
      <c r="K327" s="245"/>
      <c r="L327" s="244">
        <v>3419</v>
      </c>
      <c r="M327" s="245"/>
      <c r="N327" s="246">
        <v>3419</v>
      </c>
    </row>
    <row r="328" spans="1:14" ht="25.5" x14ac:dyDescent="0.25">
      <c r="A328" s="151"/>
      <c r="B328" s="190"/>
      <c r="C328" s="211" t="s">
        <v>641</v>
      </c>
      <c r="D328" s="211" t="s">
        <v>597</v>
      </c>
      <c r="E328" s="211" t="s">
        <v>607</v>
      </c>
      <c r="F328" s="212" t="s">
        <v>203</v>
      </c>
      <c r="G328" s="243"/>
      <c r="H328" s="244">
        <v>1100</v>
      </c>
      <c r="I328" s="245"/>
      <c r="J328" s="244">
        <v>1100</v>
      </c>
      <c r="K328" s="245"/>
      <c r="L328" s="244">
        <v>1100</v>
      </c>
      <c r="M328" s="245"/>
      <c r="N328" s="246">
        <v>1100</v>
      </c>
    </row>
    <row r="329" spans="1:14" ht="25.5" x14ac:dyDescent="0.25">
      <c r="A329" s="151"/>
      <c r="B329" s="190"/>
      <c r="C329" s="191" t="s">
        <v>642</v>
      </c>
      <c r="D329" s="191" t="s">
        <v>597</v>
      </c>
      <c r="E329" s="191" t="s">
        <v>607</v>
      </c>
      <c r="F329" s="195" t="s">
        <v>203</v>
      </c>
      <c r="G329" s="233"/>
      <c r="H329" s="237">
        <v>0</v>
      </c>
      <c r="I329" s="235"/>
      <c r="J329" s="237">
        <v>233.33</v>
      </c>
      <c r="K329" s="235"/>
      <c r="L329" s="237">
        <v>466.66</v>
      </c>
      <c r="M329" s="235"/>
      <c r="N329" s="239">
        <v>700</v>
      </c>
    </row>
    <row r="330" spans="1:14" x14ac:dyDescent="0.25">
      <c r="A330" s="151" t="s">
        <v>71</v>
      </c>
      <c r="B330" s="150" t="s">
        <v>70</v>
      </c>
      <c r="C330" s="192"/>
      <c r="D330" s="192"/>
      <c r="E330" s="192"/>
      <c r="F330" s="249"/>
      <c r="G330" s="83"/>
      <c r="H330" s="85"/>
      <c r="I330" s="85"/>
      <c r="J330" s="85"/>
      <c r="K330" s="85"/>
      <c r="L330" s="85"/>
      <c r="M330" s="85"/>
      <c r="N330" s="87"/>
    </row>
    <row r="331" spans="1:14" x14ac:dyDescent="0.25">
      <c r="A331" s="151" t="s">
        <v>72</v>
      </c>
      <c r="B331" s="150" t="s">
        <v>12</v>
      </c>
      <c r="C331" s="152"/>
      <c r="D331" s="152"/>
      <c r="E331" s="152"/>
      <c r="F331" s="165"/>
      <c r="G331" s="166"/>
      <c r="H331" s="167"/>
      <c r="I331" s="167"/>
      <c r="J331" s="167"/>
      <c r="K331" s="167"/>
      <c r="L331" s="167"/>
      <c r="M331" s="167"/>
      <c r="N331" s="168"/>
    </row>
    <row r="332" spans="1:14" x14ac:dyDescent="0.25">
      <c r="A332" s="151" t="s">
        <v>74</v>
      </c>
      <c r="B332" s="150" t="s">
        <v>73</v>
      </c>
      <c r="C332" s="203"/>
      <c r="D332" s="203"/>
      <c r="E332" s="203"/>
      <c r="F332" s="264"/>
      <c r="G332" s="166"/>
      <c r="H332" s="167">
        <f>SUM(H333:H336)</f>
        <v>0</v>
      </c>
      <c r="I332" s="167"/>
      <c r="J332" s="167">
        <f>SUM(J333:J336)</f>
        <v>4487.01</v>
      </c>
      <c r="K332" s="167"/>
      <c r="L332" s="167">
        <f>SUM(L333:L336)</f>
        <v>4487.01</v>
      </c>
      <c r="M332" s="167">
        <v>10089.48</v>
      </c>
      <c r="N332" s="168">
        <f>SUM(N333:N336)</f>
        <v>8974.02</v>
      </c>
    </row>
    <row r="333" spans="1:14" ht="38.25" x14ac:dyDescent="0.25">
      <c r="A333" s="151"/>
      <c r="B333" s="190"/>
      <c r="C333" s="204" t="s">
        <v>643</v>
      </c>
      <c r="D333" s="204" t="s">
        <v>644</v>
      </c>
      <c r="E333" s="204" t="s">
        <v>230</v>
      </c>
      <c r="F333" s="206" t="s">
        <v>199</v>
      </c>
      <c r="G333" s="253"/>
      <c r="H333" s="258">
        <v>0</v>
      </c>
      <c r="I333" s="255"/>
      <c r="J333" s="258">
        <v>1454.29</v>
      </c>
      <c r="K333" s="255"/>
      <c r="L333" s="258">
        <v>1454.29</v>
      </c>
      <c r="M333" s="255"/>
      <c r="N333" s="259">
        <v>2908.58</v>
      </c>
    </row>
    <row r="334" spans="1:14" ht="38.25" x14ac:dyDescent="0.25">
      <c r="A334" s="151"/>
      <c r="B334" s="190"/>
      <c r="C334" s="211" t="s">
        <v>645</v>
      </c>
      <c r="D334" s="211" t="s">
        <v>644</v>
      </c>
      <c r="E334" s="211" t="s">
        <v>646</v>
      </c>
      <c r="F334" s="212" t="s">
        <v>199</v>
      </c>
      <c r="G334" s="260"/>
      <c r="H334" s="261">
        <v>0</v>
      </c>
      <c r="I334" s="262"/>
      <c r="J334" s="261">
        <v>1200</v>
      </c>
      <c r="K334" s="262"/>
      <c r="L334" s="261">
        <v>1200</v>
      </c>
      <c r="M334" s="262"/>
      <c r="N334" s="263">
        <v>2400</v>
      </c>
    </row>
    <row r="335" spans="1:14" ht="38.25" x14ac:dyDescent="0.25">
      <c r="A335" s="151"/>
      <c r="B335" s="190"/>
      <c r="C335" s="211" t="s">
        <v>647</v>
      </c>
      <c r="D335" s="211" t="s">
        <v>644</v>
      </c>
      <c r="E335" s="211" t="s">
        <v>230</v>
      </c>
      <c r="F335" s="212" t="s">
        <v>199</v>
      </c>
      <c r="G335" s="260"/>
      <c r="H335" s="261">
        <v>0</v>
      </c>
      <c r="I335" s="262"/>
      <c r="J335" s="261">
        <v>535.82000000000005</v>
      </c>
      <c r="K335" s="262"/>
      <c r="L335" s="261">
        <v>535.82000000000005</v>
      </c>
      <c r="M335" s="262"/>
      <c r="N335" s="263">
        <v>1071.6400000000001</v>
      </c>
    </row>
    <row r="336" spans="1:14" ht="38.25" x14ac:dyDescent="0.25">
      <c r="A336" s="151"/>
      <c r="B336" s="190"/>
      <c r="C336" s="191" t="s">
        <v>648</v>
      </c>
      <c r="D336" s="191" t="s">
        <v>644</v>
      </c>
      <c r="E336" s="191" t="s">
        <v>230</v>
      </c>
      <c r="F336" s="195" t="s">
        <v>199</v>
      </c>
      <c r="G336" s="252"/>
      <c r="H336" s="256">
        <v>0</v>
      </c>
      <c r="I336" s="254"/>
      <c r="J336" s="256">
        <v>1296.9000000000001</v>
      </c>
      <c r="K336" s="254"/>
      <c r="L336" s="256">
        <v>1296.9000000000001</v>
      </c>
      <c r="M336" s="254"/>
      <c r="N336" s="257">
        <v>2593.8000000000002</v>
      </c>
    </row>
    <row r="337" spans="1:14" x14ac:dyDescent="0.25">
      <c r="A337" s="151" t="s">
        <v>76</v>
      </c>
      <c r="B337" s="150" t="s">
        <v>75</v>
      </c>
      <c r="C337" s="192"/>
      <c r="D337" s="192"/>
      <c r="E337" s="192"/>
      <c r="F337" s="249"/>
      <c r="G337" s="83"/>
      <c r="H337" s="85"/>
      <c r="I337" s="85"/>
      <c r="J337" s="85"/>
      <c r="K337" s="85"/>
      <c r="L337" s="85"/>
      <c r="M337" s="85"/>
      <c r="N337" s="87"/>
    </row>
    <row r="338" spans="1:14" x14ac:dyDescent="0.25">
      <c r="A338" s="151" t="s">
        <v>78</v>
      </c>
      <c r="B338" s="150" t="s">
        <v>77</v>
      </c>
      <c r="C338" s="203"/>
      <c r="D338" s="203"/>
      <c r="E338" s="203"/>
      <c r="F338" s="264"/>
      <c r="G338" s="83"/>
      <c r="H338" s="85">
        <f>SUM(H339:H345)</f>
        <v>7769.29</v>
      </c>
      <c r="I338" s="85">
        <v>18633.61</v>
      </c>
      <c r="J338" s="85">
        <f>SUM(J339:J345)</f>
        <v>63312.299999999996</v>
      </c>
      <c r="K338" s="85"/>
      <c r="L338" s="85">
        <f>SUM(L339:L345)</f>
        <v>83394.959999999992</v>
      </c>
      <c r="M338" s="85">
        <v>55846.94</v>
      </c>
      <c r="N338" s="87">
        <f>SUM(N339:N345)</f>
        <v>101480.75</v>
      </c>
    </row>
    <row r="339" spans="1:14" ht="38.25" x14ac:dyDescent="0.25">
      <c r="A339" s="151"/>
      <c r="B339" s="190"/>
      <c r="C339" s="204" t="s">
        <v>649</v>
      </c>
      <c r="D339" s="204" t="s">
        <v>650</v>
      </c>
      <c r="E339" s="204" t="s">
        <v>651</v>
      </c>
      <c r="F339" s="206" t="s">
        <v>195</v>
      </c>
      <c r="G339" s="234"/>
      <c r="H339" s="241">
        <v>0</v>
      </c>
      <c r="I339" s="236"/>
      <c r="J339" s="241">
        <v>0</v>
      </c>
      <c r="K339" s="236"/>
      <c r="L339" s="241">
        <v>0</v>
      </c>
      <c r="M339" s="236"/>
      <c r="N339" s="242">
        <v>6033.26</v>
      </c>
    </row>
    <row r="340" spans="1:14" ht="38.25" x14ac:dyDescent="0.25">
      <c r="A340" s="151"/>
      <c r="B340" s="190"/>
      <c r="C340" s="211" t="s">
        <v>652</v>
      </c>
      <c r="D340" s="211" t="s">
        <v>653</v>
      </c>
      <c r="E340" s="211" t="s">
        <v>654</v>
      </c>
      <c r="F340" s="212" t="s">
        <v>220</v>
      </c>
      <c r="G340" s="243"/>
      <c r="H340" s="244">
        <v>0</v>
      </c>
      <c r="I340" s="245"/>
      <c r="J340" s="244">
        <v>49460.35</v>
      </c>
      <c r="K340" s="245"/>
      <c r="L340" s="244">
        <v>63460.35</v>
      </c>
      <c r="M340" s="245"/>
      <c r="N340" s="246">
        <v>63460.35</v>
      </c>
    </row>
    <row r="341" spans="1:14" ht="38.25" x14ac:dyDescent="0.25">
      <c r="A341" s="151"/>
      <c r="B341" s="190"/>
      <c r="C341" s="211" t="s">
        <v>655</v>
      </c>
      <c r="D341" s="211" t="s">
        <v>653</v>
      </c>
      <c r="E341" s="211" t="s">
        <v>654</v>
      </c>
      <c r="F341" s="212" t="s">
        <v>203</v>
      </c>
      <c r="G341" s="243"/>
      <c r="H341" s="244">
        <v>0</v>
      </c>
      <c r="I341" s="245"/>
      <c r="J341" s="244">
        <v>1614.15</v>
      </c>
      <c r="K341" s="245"/>
      <c r="L341" s="244">
        <v>3228.3</v>
      </c>
      <c r="M341" s="245"/>
      <c r="N341" s="246">
        <v>4842.4399999999996</v>
      </c>
    </row>
    <row r="342" spans="1:14" ht="25.5" x14ac:dyDescent="0.25">
      <c r="A342" s="151"/>
      <c r="B342" s="190"/>
      <c r="C342" s="211" t="s">
        <v>656</v>
      </c>
      <c r="D342" s="211" t="s">
        <v>657</v>
      </c>
      <c r="E342" s="211" t="s">
        <v>658</v>
      </c>
      <c r="F342" s="212" t="s">
        <v>203</v>
      </c>
      <c r="G342" s="243"/>
      <c r="H342" s="244">
        <v>0</v>
      </c>
      <c r="I342" s="245"/>
      <c r="J342" s="244">
        <v>666.67</v>
      </c>
      <c r="K342" s="245"/>
      <c r="L342" s="244">
        <v>1333.34</v>
      </c>
      <c r="M342" s="245"/>
      <c r="N342" s="246">
        <v>2000</v>
      </c>
    </row>
    <row r="343" spans="1:14" ht="38.25" x14ac:dyDescent="0.25">
      <c r="A343" s="151"/>
      <c r="B343" s="190"/>
      <c r="C343" s="211" t="s">
        <v>659</v>
      </c>
      <c r="D343" s="211" t="s">
        <v>653</v>
      </c>
      <c r="E343" s="211" t="s">
        <v>654</v>
      </c>
      <c r="F343" s="212" t="s">
        <v>220</v>
      </c>
      <c r="G343" s="243"/>
      <c r="H343" s="244">
        <v>5530.13</v>
      </c>
      <c r="I343" s="245"/>
      <c r="J343" s="244">
        <v>5530.13</v>
      </c>
      <c r="K343" s="245"/>
      <c r="L343" s="244">
        <v>5530.13</v>
      </c>
      <c r="M343" s="245"/>
      <c r="N343" s="246">
        <v>11500</v>
      </c>
    </row>
    <row r="344" spans="1:14" ht="38.25" x14ac:dyDescent="0.25">
      <c r="A344" s="151"/>
      <c r="B344" s="190"/>
      <c r="C344" s="211" t="s">
        <v>660</v>
      </c>
      <c r="D344" s="211" t="s">
        <v>653</v>
      </c>
      <c r="E344" s="211" t="s">
        <v>654</v>
      </c>
      <c r="F344" s="212" t="s">
        <v>203</v>
      </c>
      <c r="G344" s="243"/>
      <c r="H344" s="244">
        <v>0</v>
      </c>
      <c r="I344" s="245"/>
      <c r="J344" s="244">
        <v>1968.51</v>
      </c>
      <c r="K344" s="245"/>
      <c r="L344" s="244">
        <v>3937.02</v>
      </c>
      <c r="M344" s="245"/>
      <c r="N344" s="246">
        <v>5905.54</v>
      </c>
    </row>
    <row r="345" spans="1:14" ht="38.25" x14ac:dyDescent="0.25">
      <c r="A345" s="151"/>
      <c r="B345" s="190"/>
      <c r="C345" s="191" t="s">
        <v>661</v>
      </c>
      <c r="D345" s="191" t="s">
        <v>662</v>
      </c>
      <c r="E345" s="191" t="s">
        <v>663</v>
      </c>
      <c r="F345" s="195" t="s">
        <v>203</v>
      </c>
      <c r="G345" s="233"/>
      <c r="H345" s="237">
        <v>2239.16</v>
      </c>
      <c r="I345" s="235"/>
      <c r="J345" s="237">
        <v>4072.49</v>
      </c>
      <c r="K345" s="235"/>
      <c r="L345" s="237">
        <v>5905.82</v>
      </c>
      <c r="M345" s="235"/>
      <c r="N345" s="239">
        <v>7739.16</v>
      </c>
    </row>
    <row r="346" spans="1:14" x14ac:dyDescent="0.25">
      <c r="A346" s="151" t="s">
        <v>80</v>
      </c>
      <c r="B346" s="150" t="s">
        <v>79</v>
      </c>
      <c r="C346" s="193"/>
      <c r="D346" s="193"/>
      <c r="E346" s="193"/>
      <c r="F346" s="251"/>
      <c r="G346" s="83">
        <v>815.03</v>
      </c>
      <c r="H346" s="85">
        <f>SUM(H347:H360)</f>
        <v>7822.06</v>
      </c>
      <c r="I346" s="85">
        <v>1716.49</v>
      </c>
      <c r="J346" s="85">
        <f>SUM(J347:J360)</f>
        <v>10335.74</v>
      </c>
      <c r="K346" s="85"/>
      <c r="L346" s="85">
        <f>SUM(L347:L360)</f>
        <v>34430.21</v>
      </c>
      <c r="M346" s="85">
        <v>19901.650000000001</v>
      </c>
      <c r="N346" s="87">
        <f>SUM(N347:N360)</f>
        <v>59974.81</v>
      </c>
    </row>
    <row r="347" spans="1:14" ht="25.5" x14ac:dyDescent="0.25">
      <c r="A347" s="151"/>
      <c r="B347" s="190"/>
      <c r="C347" s="204" t="s">
        <v>664</v>
      </c>
      <c r="D347" s="204" t="s">
        <v>665</v>
      </c>
      <c r="E347" s="204" t="s">
        <v>666</v>
      </c>
      <c r="F347" s="206" t="s">
        <v>203</v>
      </c>
      <c r="G347" s="234"/>
      <c r="H347" s="241">
        <v>0</v>
      </c>
      <c r="I347" s="236"/>
      <c r="J347" s="241">
        <v>33.33</v>
      </c>
      <c r="K347" s="236"/>
      <c r="L347" s="241">
        <v>66.66</v>
      </c>
      <c r="M347" s="236"/>
      <c r="N347" s="242">
        <v>100</v>
      </c>
    </row>
    <row r="348" spans="1:14" ht="25.5" x14ac:dyDescent="0.25">
      <c r="A348" s="151"/>
      <c r="B348" s="190"/>
      <c r="C348" s="211" t="s">
        <v>667</v>
      </c>
      <c r="D348" s="211" t="s">
        <v>668</v>
      </c>
      <c r="E348" s="211" t="s">
        <v>669</v>
      </c>
      <c r="F348" s="212" t="s">
        <v>195</v>
      </c>
      <c r="G348" s="243"/>
      <c r="H348" s="244">
        <v>0</v>
      </c>
      <c r="I348" s="245"/>
      <c r="J348" s="244">
        <v>148.66999999999999</v>
      </c>
      <c r="K348" s="245"/>
      <c r="L348" s="244">
        <v>158.13</v>
      </c>
      <c r="M348" s="245"/>
      <c r="N348" s="246">
        <v>3052.75</v>
      </c>
    </row>
    <row r="349" spans="1:14" ht="25.5" x14ac:dyDescent="0.25">
      <c r="A349" s="151"/>
      <c r="B349" s="190"/>
      <c r="C349" s="211" t="s">
        <v>670</v>
      </c>
      <c r="D349" s="211" t="s">
        <v>671</v>
      </c>
      <c r="E349" s="211" t="s">
        <v>672</v>
      </c>
      <c r="F349" s="212" t="s">
        <v>195</v>
      </c>
      <c r="G349" s="243"/>
      <c r="H349" s="244">
        <v>0</v>
      </c>
      <c r="I349" s="245"/>
      <c r="J349" s="244">
        <v>0</v>
      </c>
      <c r="K349" s="245"/>
      <c r="L349" s="244">
        <v>0</v>
      </c>
      <c r="M349" s="245"/>
      <c r="N349" s="246">
        <v>700</v>
      </c>
    </row>
    <row r="350" spans="1:14" ht="25.5" x14ac:dyDescent="0.25">
      <c r="A350" s="151"/>
      <c r="B350" s="190"/>
      <c r="C350" s="211" t="s">
        <v>673</v>
      </c>
      <c r="D350" s="211" t="s">
        <v>671</v>
      </c>
      <c r="E350" s="211" t="s">
        <v>672</v>
      </c>
      <c r="F350" s="212" t="s">
        <v>203</v>
      </c>
      <c r="G350" s="243"/>
      <c r="H350" s="244">
        <v>0</v>
      </c>
      <c r="I350" s="245"/>
      <c r="J350" s="244">
        <v>166.67</v>
      </c>
      <c r="K350" s="245"/>
      <c r="L350" s="244">
        <v>333.34</v>
      </c>
      <c r="M350" s="245"/>
      <c r="N350" s="246">
        <v>500</v>
      </c>
    </row>
    <row r="351" spans="1:14" ht="25.5" x14ac:dyDescent="0.25">
      <c r="A351" s="151"/>
      <c r="B351" s="190"/>
      <c r="C351" s="211" t="s">
        <v>674</v>
      </c>
      <c r="D351" s="211" t="s">
        <v>675</v>
      </c>
      <c r="E351" s="211" t="s">
        <v>230</v>
      </c>
      <c r="F351" s="212" t="s">
        <v>195</v>
      </c>
      <c r="G351" s="243"/>
      <c r="H351" s="244">
        <v>7152.06</v>
      </c>
      <c r="I351" s="245"/>
      <c r="J351" s="244">
        <v>7152.06</v>
      </c>
      <c r="K351" s="245"/>
      <c r="L351" s="244">
        <v>26652.06</v>
      </c>
      <c r="M351" s="245"/>
      <c r="N351" s="246">
        <v>26652.06</v>
      </c>
    </row>
    <row r="352" spans="1:14" ht="25.5" x14ac:dyDescent="0.25">
      <c r="A352" s="151"/>
      <c r="B352" s="190"/>
      <c r="C352" s="211" t="s">
        <v>676</v>
      </c>
      <c r="D352" s="211" t="s">
        <v>677</v>
      </c>
      <c r="E352" s="211" t="s">
        <v>678</v>
      </c>
      <c r="F352" s="212" t="s">
        <v>203</v>
      </c>
      <c r="G352" s="243"/>
      <c r="H352" s="244">
        <v>420</v>
      </c>
      <c r="I352" s="245"/>
      <c r="J352" s="244">
        <v>420</v>
      </c>
      <c r="K352" s="245"/>
      <c r="L352" s="244">
        <v>420</v>
      </c>
      <c r="M352" s="245"/>
      <c r="N352" s="246">
        <v>420</v>
      </c>
    </row>
    <row r="353" spans="1:14" ht="25.5" x14ac:dyDescent="0.25">
      <c r="A353" s="151"/>
      <c r="B353" s="190"/>
      <c r="C353" s="211" t="s">
        <v>679</v>
      </c>
      <c r="D353" s="211" t="s">
        <v>675</v>
      </c>
      <c r="E353" s="211" t="s">
        <v>680</v>
      </c>
      <c r="F353" s="212" t="s">
        <v>199</v>
      </c>
      <c r="G353" s="243"/>
      <c r="H353" s="244">
        <v>250</v>
      </c>
      <c r="I353" s="245"/>
      <c r="J353" s="244">
        <v>250</v>
      </c>
      <c r="K353" s="245"/>
      <c r="L353" s="244">
        <v>250</v>
      </c>
      <c r="M353" s="245"/>
      <c r="N353" s="246">
        <v>500</v>
      </c>
    </row>
    <row r="354" spans="1:14" ht="25.5" x14ac:dyDescent="0.25">
      <c r="A354" s="151"/>
      <c r="B354" s="190"/>
      <c r="C354" s="211" t="s">
        <v>681</v>
      </c>
      <c r="D354" s="211" t="s">
        <v>677</v>
      </c>
      <c r="E354" s="211" t="s">
        <v>678</v>
      </c>
      <c r="F354" s="212" t="s">
        <v>220</v>
      </c>
      <c r="G354" s="243"/>
      <c r="H354" s="244">
        <v>0</v>
      </c>
      <c r="I354" s="245"/>
      <c r="J354" s="244">
        <v>665</v>
      </c>
      <c r="K354" s="245"/>
      <c r="L354" s="244">
        <v>2000</v>
      </c>
      <c r="M354" s="245"/>
      <c r="N354" s="246">
        <v>2000</v>
      </c>
    </row>
    <row r="355" spans="1:14" ht="25.5" x14ac:dyDescent="0.25">
      <c r="A355" s="151"/>
      <c r="B355" s="190"/>
      <c r="C355" s="211" t="s">
        <v>682</v>
      </c>
      <c r="D355" s="211" t="s">
        <v>677</v>
      </c>
      <c r="E355" s="211" t="s">
        <v>678</v>
      </c>
      <c r="F355" s="212" t="s">
        <v>195</v>
      </c>
      <c r="G355" s="243"/>
      <c r="H355" s="244">
        <v>0</v>
      </c>
      <c r="I355" s="245"/>
      <c r="J355" s="244">
        <v>0</v>
      </c>
      <c r="K355" s="245"/>
      <c r="L355" s="244">
        <v>1550</v>
      </c>
      <c r="M355" s="245"/>
      <c r="N355" s="246">
        <v>1550</v>
      </c>
    </row>
    <row r="356" spans="1:14" ht="25.5" x14ac:dyDescent="0.25">
      <c r="A356" s="151"/>
      <c r="B356" s="190"/>
      <c r="C356" s="211" t="s">
        <v>683</v>
      </c>
      <c r="D356" s="211" t="s">
        <v>677</v>
      </c>
      <c r="E356" s="211" t="s">
        <v>678</v>
      </c>
      <c r="F356" s="212" t="s">
        <v>203</v>
      </c>
      <c r="G356" s="243"/>
      <c r="H356" s="244">
        <v>0</v>
      </c>
      <c r="I356" s="245"/>
      <c r="J356" s="244">
        <v>500</v>
      </c>
      <c r="K356" s="245"/>
      <c r="L356" s="244">
        <v>1000</v>
      </c>
      <c r="M356" s="245"/>
      <c r="N356" s="246">
        <v>1500</v>
      </c>
    </row>
    <row r="357" spans="1:14" ht="25.5" x14ac:dyDescent="0.25">
      <c r="A357" s="151"/>
      <c r="B357" s="190"/>
      <c r="C357" s="211" t="s">
        <v>684</v>
      </c>
      <c r="D357" s="211" t="s">
        <v>685</v>
      </c>
      <c r="E357" s="211" t="s">
        <v>686</v>
      </c>
      <c r="F357" s="212" t="s">
        <v>203</v>
      </c>
      <c r="G357" s="243"/>
      <c r="H357" s="244">
        <v>0</v>
      </c>
      <c r="I357" s="245"/>
      <c r="J357" s="244">
        <v>166.67</v>
      </c>
      <c r="K357" s="245"/>
      <c r="L357" s="244">
        <v>333.34</v>
      </c>
      <c r="M357" s="245"/>
      <c r="N357" s="246">
        <v>500</v>
      </c>
    </row>
    <row r="358" spans="1:14" ht="38.25" x14ac:dyDescent="0.25">
      <c r="A358" s="151"/>
      <c r="B358" s="190"/>
      <c r="C358" s="211" t="s">
        <v>687</v>
      </c>
      <c r="D358" s="211" t="s">
        <v>685</v>
      </c>
      <c r="E358" s="211" t="s">
        <v>686</v>
      </c>
      <c r="F358" s="212" t="s">
        <v>203</v>
      </c>
      <c r="G358" s="243"/>
      <c r="H358" s="244">
        <v>0</v>
      </c>
      <c r="I358" s="245"/>
      <c r="J358" s="244">
        <v>166.67</v>
      </c>
      <c r="K358" s="245"/>
      <c r="L358" s="244">
        <v>333.34</v>
      </c>
      <c r="M358" s="245"/>
      <c r="N358" s="246">
        <v>500</v>
      </c>
    </row>
    <row r="359" spans="1:14" ht="25.5" x14ac:dyDescent="0.25">
      <c r="A359" s="151"/>
      <c r="B359" s="190"/>
      <c r="C359" s="211" t="s">
        <v>688</v>
      </c>
      <c r="D359" s="211" t="s">
        <v>685</v>
      </c>
      <c r="E359" s="211" t="s">
        <v>686</v>
      </c>
      <c r="F359" s="212" t="s">
        <v>203</v>
      </c>
      <c r="G359" s="243"/>
      <c r="H359" s="244">
        <v>0</v>
      </c>
      <c r="I359" s="245"/>
      <c r="J359" s="244">
        <v>666.67</v>
      </c>
      <c r="K359" s="245"/>
      <c r="L359" s="244">
        <v>1333.34</v>
      </c>
      <c r="M359" s="245"/>
      <c r="N359" s="246">
        <v>2000</v>
      </c>
    </row>
    <row r="360" spans="1:14" ht="25.5" x14ac:dyDescent="0.25">
      <c r="A360" s="151"/>
      <c r="B360" s="190"/>
      <c r="C360" s="191" t="s">
        <v>689</v>
      </c>
      <c r="D360" s="191" t="s">
        <v>690</v>
      </c>
      <c r="E360" s="191" t="s">
        <v>691</v>
      </c>
      <c r="F360" s="195" t="s">
        <v>220</v>
      </c>
      <c r="G360" s="233"/>
      <c r="H360" s="237">
        <v>0</v>
      </c>
      <c r="I360" s="235"/>
      <c r="J360" s="237">
        <v>0</v>
      </c>
      <c r="K360" s="235"/>
      <c r="L360" s="237">
        <v>0</v>
      </c>
      <c r="M360" s="235"/>
      <c r="N360" s="239">
        <v>20000</v>
      </c>
    </row>
    <row r="361" spans="1:14" x14ac:dyDescent="0.25">
      <c r="A361" s="154" t="s">
        <v>62</v>
      </c>
      <c r="B361" s="156" t="s">
        <v>127</v>
      </c>
      <c r="C361" s="192"/>
      <c r="D361" s="192"/>
      <c r="E361" s="192"/>
      <c r="F361" s="249"/>
      <c r="G361" s="75">
        <f>SUM(G140:G346)</f>
        <v>253552.44999999998</v>
      </c>
      <c r="H361" s="76">
        <f>SUM(H346,H338,H337,H332,H331,H330,H299,H189,H168,H140)</f>
        <v>274862.41000000003</v>
      </c>
      <c r="I361" s="76">
        <f>SUM(I346,I338,I337,I332,I331,I330,I299,I189,I168,I140)</f>
        <v>558258.34</v>
      </c>
      <c r="J361" s="76">
        <f>SUM(J346,J338,J337,J332,J331,J330,J299,J189,J168,J140)</f>
        <v>751884.03999999992</v>
      </c>
      <c r="K361" s="76">
        <f>SUM(K346,K338,K337,K332,K331,K330,K299,K189,K168,K140)</f>
        <v>0</v>
      </c>
      <c r="L361" s="76">
        <f>SUM(L346,L338,L337,L332,L331,L330,L299,L189,L168,L140)</f>
        <v>1189693.23</v>
      </c>
      <c r="M361" s="76">
        <f>SUM(M140:M346)</f>
        <v>1134285.21</v>
      </c>
      <c r="N361" s="77">
        <f>SUM(N346,N338,N337,N332,N331,N330,N299,N189,N168,N140)</f>
        <v>1665296.4899999998</v>
      </c>
    </row>
    <row r="362" spans="1:14" x14ac:dyDescent="0.25">
      <c r="A362" s="151" t="s">
        <v>83</v>
      </c>
      <c r="B362" s="150" t="s">
        <v>82</v>
      </c>
      <c r="C362" s="152"/>
      <c r="D362" s="152"/>
      <c r="E362" s="152"/>
      <c r="F362" s="165"/>
      <c r="G362" s="71"/>
      <c r="H362" s="73"/>
      <c r="I362" s="85"/>
      <c r="J362" s="85"/>
      <c r="K362" s="85"/>
      <c r="L362" s="85"/>
      <c r="M362" s="85"/>
      <c r="N362" s="169"/>
    </row>
    <row r="363" spans="1:14" x14ac:dyDescent="0.25">
      <c r="A363" s="151" t="s">
        <v>85</v>
      </c>
      <c r="B363" s="150" t="s">
        <v>84</v>
      </c>
      <c r="C363" s="203"/>
      <c r="D363" s="203"/>
      <c r="E363" s="203"/>
      <c r="F363" s="264"/>
      <c r="G363" s="166">
        <v>135100.42000000001</v>
      </c>
      <c r="H363" s="167">
        <f>SUM(H364:H382)</f>
        <v>107538.62</v>
      </c>
      <c r="I363" s="167">
        <v>846771.37</v>
      </c>
      <c r="J363" s="167">
        <f>SUM(J364:J382)</f>
        <v>126165.81999999999</v>
      </c>
      <c r="K363" s="167"/>
      <c r="L363" s="167">
        <f>SUM(L364:L382)</f>
        <v>145921.11000000002</v>
      </c>
      <c r="M363" s="167">
        <v>927049.76</v>
      </c>
      <c r="N363" s="168">
        <f>SUM(N364:N382)</f>
        <v>563935.15</v>
      </c>
    </row>
    <row r="364" spans="1:14" ht="25.5" x14ac:dyDescent="0.25">
      <c r="A364" s="151"/>
      <c r="B364" s="190"/>
      <c r="C364" s="204" t="s">
        <v>692</v>
      </c>
      <c r="D364" s="204" t="s">
        <v>693</v>
      </c>
      <c r="E364" s="204" t="s">
        <v>230</v>
      </c>
      <c r="F364" s="206" t="s">
        <v>220</v>
      </c>
      <c r="G364" s="253"/>
      <c r="H364" s="258">
        <v>0</v>
      </c>
      <c r="I364" s="255"/>
      <c r="J364" s="258">
        <v>16714</v>
      </c>
      <c r="K364" s="255"/>
      <c r="L364" s="258">
        <v>16714</v>
      </c>
      <c r="M364" s="255"/>
      <c r="N364" s="259">
        <v>16714</v>
      </c>
    </row>
    <row r="365" spans="1:14" ht="25.5" x14ac:dyDescent="0.25">
      <c r="A365" s="151"/>
      <c r="B365" s="190"/>
      <c r="C365" s="211" t="s">
        <v>694</v>
      </c>
      <c r="D365" s="211" t="s">
        <v>695</v>
      </c>
      <c r="E365" s="211" t="s">
        <v>696</v>
      </c>
      <c r="F365" s="212" t="s">
        <v>220</v>
      </c>
      <c r="G365" s="260"/>
      <c r="H365" s="261">
        <v>0</v>
      </c>
      <c r="I365" s="262"/>
      <c r="J365" s="261">
        <v>561.20000000000005</v>
      </c>
      <c r="K365" s="262"/>
      <c r="L365" s="261">
        <v>561.20000000000005</v>
      </c>
      <c r="M365" s="262"/>
      <c r="N365" s="263">
        <v>561.20000000000005</v>
      </c>
    </row>
    <row r="366" spans="1:14" ht="63.75" x14ac:dyDescent="0.25">
      <c r="A366" s="151"/>
      <c r="B366" s="190"/>
      <c r="C366" s="211" t="s">
        <v>697</v>
      </c>
      <c r="D366" s="211" t="s">
        <v>698</v>
      </c>
      <c r="E366" s="211" t="s">
        <v>699</v>
      </c>
      <c r="F366" s="212" t="s">
        <v>220</v>
      </c>
      <c r="G366" s="260"/>
      <c r="H366" s="261">
        <v>352.52</v>
      </c>
      <c r="I366" s="262"/>
      <c r="J366" s="261">
        <v>352.52</v>
      </c>
      <c r="K366" s="262"/>
      <c r="L366" s="261">
        <v>352.52</v>
      </c>
      <c r="M366" s="262"/>
      <c r="N366" s="263">
        <v>352.57</v>
      </c>
    </row>
    <row r="367" spans="1:14" ht="38.25" x14ac:dyDescent="0.25">
      <c r="A367" s="151"/>
      <c r="B367" s="190"/>
      <c r="C367" s="211" t="s">
        <v>700</v>
      </c>
      <c r="D367" s="211" t="s">
        <v>698</v>
      </c>
      <c r="E367" s="211" t="s">
        <v>230</v>
      </c>
      <c r="F367" s="212" t="s">
        <v>220</v>
      </c>
      <c r="G367" s="260"/>
      <c r="H367" s="261">
        <v>369.28</v>
      </c>
      <c r="I367" s="262"/>
      <c r="J367" s="261">
        <v>369.28</v>
      </c>
      <c r="K367" s="262"/>
      <c r="L367" s="261">
        <v>369.28</v>
      </c>
      <c r="M367" s="262"/>
      <c r="N367" s="263">
        <v>369.29</v>
      </c>
    </row>
    <row r="368" spans="1:14" ht="51" x14ac:dyDescent="0.25">
      <c r="A368" s="151"/>
      <c r="B368" s="190"/>
      <c r="C368" s="211" t="s">
        <v>701</v>
      </c>
      <c r="D368" s="211" t="s">
        <v>702</v>
      </c>
      <c r="E368" s="211" t="s">
        <v>703</v>
      </c>
      <c r="F368" s="212" t="s">
        <v>220</v>
      </c>
      <c r="G368" s="260"/>
      <c r="H368" s="261">
        <v>9208.23</v>
      </c>
      <c r="I368" s="262"/>
      <c r="J368" s="261">
        <v>9208.23</v>
      </c>
      <c r="K368" s="262"/>
      <c r="L368" s="261">
        <v>9208.23</v>
      </c>
      <c r="M368" s="262"/>
      <c r="N368" s="263">
        <v>9208.23</v>
      </c>
    </row>
    <row r="369" spans="1:14" ht="51" x14ac:dyDescent="0.25">
      <c r="A369" s="151"/>
      <c r="B369" s="190"/>
      <c r="C369" s="211" t="s">
        <v>704</v>
      </c>
      <c r="D369" s="211" t="s">
        <v>702</v>
      </c>
      <c r="E369" s="211" t="s">
        <v>703</v>
      </c>
      <c r="F369" s="212" t="s">
        <v>220</v>
      </c>
      <c r="G369" s="260"/>
      <c r="H369" s="261">
        <v>35</v>
      </c>
      <c r="I369" s="262"/>
      <c r="J369" s="261">
        <v>35</v>
      </c>
      <c r="K369" s="262"/>
      <c r="L369" s="261">
        <v>35</v>
      </c>
      <c r="M369" s="262"/>
      <c r="N369" s="263">
        <v>32625.97</v>
      </c>
    </row>
    <row r="370" spans="1:14" ht="51" x14ac:dyDescent="0.25">
      <c r="A370" s="151"/>
      <c r="B370" s="190"/>
      <c r="C370" s="211" t="s">
        <v>705</v>
      </c>
      <c r="D370" s="211" t="s">
        <v>702</v>
      </c>
      <c r="E370" s="211" t="s">
        <v>703</v>
      </c>
      <c r="F370" s="212" t="s">
        <v>220</v>
      </c>
      <c r="G370" s="260"/>
      <c r="H370" s="261">
        <v>35</v>
      </c>
      <c r="I370" s="262"/>
      <c r="J370" s="261">
        <v>35</v>
      </c>
      <c r="K370" s="262"/>
      <c r="L370" s="261">
        <v>35</v>
      </c>
      <c r="M370" s="262"/>
      <c r="N370" s="263">
        <v>185248.01</v>
      </c>
    </row>
    <row r="371" spans="1:14" ht="38.25" x14ac:dyDescent="0.25">
      <c r="A371" s="151"/>
      <c r="B371" s="190"/>
      <c r="C371" s="211" t="s">
        <v>706</v>
      </c>
      <c r="D371" s="211" t="s">
        <v>695</v>
      </c>
      <c r="E371" s="211" t="s">
        <v>696</v>
      </c>
      <c r="F371" s="212" t="s">
        <v>220</v>
      </c>
      <c r="G371" s="260"/>
      <c r="H371" s="261">
        <v>0</v>
      </c>
      <c r="I371" s="262"/>
      <c r="J371" s="261">
        <v>0</v>
      </c>
      <c r="K371" s="262"/>
      <c r="L371" s="261">
        <v>0</v>
      </c>
      <c r="M371" s="262"/>
      <c r="N371" s="263">
        <v>210</v>
      </c>
    </row>
    <row r="372" spans="1:14" ht="38.25" x14ac:dyDescent="0.25">
      <c r="A372" s="151"/>
      <c r="B372" s="190"/>
      <c r="C372" s="211" t="s">
        <v>707</v>
      </c>
      <c r="D372" s="211" t="s">
        <v>695</v>
      </c>
      <c r="E372" s="211" t="s">
        <v>696</v>
      </c>
      <c r="F372" s="212" t="s">
        <v>220</v>
      </c>
      <c r="G372" s="260"/>
      <c r="H372" s="261">
        <v>0</v>
      </c>
      <c r="I372" s="262"/>
      <c r="J372" s="261">
        <v>0</v>
      </c>
      <c r="K372" s="262"/>
      <c r="L372" s="261">
        <v>5888.82</v>
      </c>
      <c r="M372" s="262"/>
      <c r="N372" s="263">
        <v>5888.82</v>
      </c>
    </row>
    <row r="373" spans="1:14" ht="25.5" x14ac:dyDescent="0.25">
      <c r="A373" s="151"/>
      <c r="B373" s="190"/>
      <c r="C373" s="211" t="s">
        <v>708</v>
      </c>
      <c r="D373" s="211" t="s">
        <v>695</v>
      </c>
      <c r="E373" s="211" t="s">
        <v>696</v>
      </c>
      <c r="F373" s="212" t="s">
        <v>220</v>
      </c>
      <c r="G373" s="260"/>
      <c r="H373" s="261">
        <v>0</v>
      </c>
      <c r="I373" s="262"/>
      <c r="J373" s="261">
        <v>0</v>
      </c>
      <c r="K373" s="262"/>
      <c r="L373" s="261">
        <v>4326.3999999999996</v>
      </c>
      <c r="M373" s="262"/>
      <c r="N373" s="263">
        <v>4326.3999999999996</v>
      </c>
    </row>
    <row r="374" spans="1:14" ht="25.5" x14ac:dyDescent="0.25">
      <c r="A374" s="151"/>
      <c r="B374" s="190"/>
      <c r="C374" s="211" t="s">
        <v>709</v>
      </c>
      <c r="D374" s="211" t="s">
        <v>710</v>
      </c>
      <c r="E374" s="211" t="s">
        <v>711</v>
      </c>
      <c r="F374" s="212" t="s">
        <v>220</v>
      </c>
      <c r="G374" s="260"/>
      <c r="H374" s="261">
        <v>88816</v>
      </c>
      <c r="I374" s="262"/>
      <c r="J374" s="261">
        <v>88816</v>
      </c>
      <c r="K374" s="262"/>
      <c r="L374" s="261">
        <v>88816</v>
      </c>
      <c r="M374" s="262"/>
      <c r="N374" s="263">
        <v>88816</v>
      </c>
    </row>
    <row r="375" spans="1:14" ht="51" x14ac:dyDescent="0.25">
      <c r="A375" s="151"/>
      <c r="B375" s="190"/>
      <c r="C375" s="211" t="s">
        <v>712</v>
      </c>
      <c r="D375" s="211" t="s">
        <v>698</v>
      </c>
      <c r="E375" s="211" t="s">
        <v>713</v>
      </c>
      <c r="F375" s="212" t="s">
        <v>220</v>
      </c>
      <c r="G375" s="260"/>
      <c r="H375" s="261">
        <v>0</v>
      </c>
      <c r="I375" s="262"/>
      <c r="J375" s="261">
        <v>0</v>
      </c>
      <c r="K375" s="262"/>
      <c r="L375" s="261">
        <v>0</v>
      </c>
      <c r="M375" s="262"/>
      <c r="N375" s="263">
        <v>100000</v>
      </c>
    </row>
    <row r="376" spans="1:14" ht="51" x14ac:dyDescent="0.25">
      <c r="A376" s="151"/>
      <c r="B376" s="190"/>
      <c r="C376" s="211" t="s">
        <v>714</v>
      </c>
      <c r="D376" s="211" t="s">
        <v>698</v>
      </c>
      <c r="E376" s="211" t="s">
        <v>713</v>
      </c>
      <c r="F376" s="212" t="s">
        <v>220</v>
      </c>
      <c r="G376" s="260"/>
      <c r="H376" s="261">
        <v>0</v>
      </c>
      <c r="I376" s="262"/>
      <c r="J376" s="261">
        <v>0</v>
      </c>
      <c r="K376" s="262"/>
      <c r="L376" s="261">
        <v>0</v>
      </c>
      <c r="M376" s="262"/>
      <c r="N376" s="263">
        <v>100000</v>
      </c>
    </row>
    <row r="377" spans="1:14" ht="38.25" x14ac:dyDescent="0.25">
      <c r="A377" s="151"/>
      <c r="B377" s="190"/>
      <c r="C377" s="211" t="s">
        <v>715</v>
      </c>
      <c r="D377" s="211" t="s">
        <v>698</v>
      </c>
      <c r="E377" s="211" t="s">
        <v>713</v>
      </c>
      <c r="F377" s="212" t="s">
        <v>220</v>
      </c>
      <c r="G377" s="260"/>
      <c r="H377" s="261">
        <v>2623.81</v>
      </c>
      <c r="I377" s="262"/>
      <c r="J377" s="261">
        <v>2623.81</v>
      </c>
      <c r="K377" s="262"/>
      <c r="L377" s="261">
        <v>2623.81</v>
      </c>
      <c r="M377" s="262"/>
      <c r="N377" s="263">
        <v>2623.81</v>
      </c>
    </row>
    <row r="378" spans="1:14" ht="76.5" x14ac:dyDescent="0.25">
      <c r="A378" s="151"/>
      <c r="B378" s="190"/>
      <c r="C378" s="211" t="s">
        <v>716</v>
      </c>
      <c r="D378" s="211" t="s">
        <v>698</v>
      </c>
      <c r="E378" s="211" t="s">
        <v>230</v>
      </c>
      <c r="F378" s="212" t="s">
        <v>220</v>
      </c>
      <c r="G378" s="260"/>
      <c r="H378" s="261">
        <v>0</v>
      </c>
      <c r="I378" s="262"/>
      <c r="J378" s="261">
        <v>0</v>
      </c>
      <c r="K378" s="262"/>
      <c r="L378" s="261">
        <v>754</v>
      </c>
      <c r="M378" s="262"/>
      <c r="N378" s="263">
        <v>754</v>
      </c>
    </row>
    <row r="379" spans="1:14" ht="25.5" x14ac:dyDescent="0.25">
      <c r="A379" s="151"/>
      <c r="B379" s="190"/>
      <c r="C379" s="211" t="s">
        <v>717</v>
      </c>
      <c r="D379" s="211" t="s">
        <v>702</v>
      </c>
      <c r="E379" s="211" t="s">
        <v>703</v>
      </c>
      <c r="F379" s="212" t="s">
        <v>220</v>
      </c>
      <c r="G379" s="260"/>
      <c r="H379" s="261">
        <v>0</v>
      </c>
      <c r="I379" s="262"/>
      <c r="J379" s="261">
        <v>1352</v>
      </c>
      <c r="K379" s="262"/>
      <c r="L379" s="261">
        <v>1352</v>
      </c>
      <c r="M379" s="262"/>
      <c r="N379" s="263">
        <v>1352</v>
      </c>
    </row>
    <row r="380" spans="1:14" ht="38.25" x14ac:dyDescent="0.25">
      <c r="A380" s="151"/>
      <c r="B380" s="190"/>
      <c r="C380" s="211" t="s">
        <v>718</v>
      </c>
      <c r="D380" s="211" t="s">
        <v>698</v>
      </c>
      <c r="E380" s="211" t="s">
        <v>719</v>
      </c>
      <c r="F380" s="212" t="s">
        <v>220</v>
      </c>
      <c r="G380" s="260"/>
      <c r="H380" s="261">
        <v>0</v>
      </c>
      <c r="I380" s="262"/>
      <c r="J380" s="261">
        <v>0</v>
      </c>
      <c r="K380" s="262"/>
      <c r="L380" s="261">
        <v>1284.01</v>
      </c>
      <c r="M380" s="262"/>
      <c r="N380" s="263">
        <v>1284.01</v>
      </c>
    </row>
    <row r="381" spans="1:14" ht="25.5" x14ac:dyDescent="0.25">
      <c r="A381" s="151"/>
      <c r="B381" s="190"/>
      <c r="C381" s="211" t="s">
        <v>720</v>
      </c>
      <c r="D381" s="211" t="s">
        <v>698</v>
      </c>
      <c r="E381" s="211" t="s">
        <v>719</v>
      </c>
      <c r="F381" s="212" t="s">
        <v>220</v>
      </c>
      <c r="G381" s="260"/>
      <c r="H381" s="261">
        <v>6098.78</v>
      </c>
      <c r="I381" s="262"/>
      <c r="J381" s="261">
        <v>6098.78</v>
      </c>
      <c r="K381" s="262"/>
      <c r="L381" s="261">
        <v>8600.84</v>
      </c>
      <c r="M381" s="262"/>
      <c r="N381" s="263">
        <v>8600.84</v>
      </c>
    </row>
    <row r="382" spans="1:14" ht="25.5" x14ac:dyDescent="0.25">
      <c r="A382" s="151"/>
      <c r="B382" s="190"/>
      <c r="C382" s="191" t="s">
        <v>721</v>
      </c>
      <c r="D382" s="191" t="s">
        <v>698</v>
      </c>
      <c r="E382" s="191" t="s">
        <v>722</v>
      </c>
      <c r="F382" s="195" t="s">
        <v>220</v>
      </c>
      <c r="G382" s="252"/>
      <c r="H382" s="256">
        <v>0</v>
      </c>
      <c r="I382" s="254"/>
      <c r="J382" s="256">
        <v>0</v>
      </c>
      <c r="K382" s="254"/>
      <c r="L382" s="256">
        <v>5000</v>
      </c>
      <c r="M382" s="254"/>
      <c r="N382" s="257">
        <v>5000</v>
      </c>
    </row>
    <row r="383" spans="1:14" x14ac:dyDescent="0.25">
      <c r="A383" s="151" t="s">
        <v>86</v>
      </c>
      <c r="B383" s="150" t="s">
        <v>0</v>
      </c>
      <c r="C383" s="192"/>
      <c r="D383" s="192"/>
      <c r="E383" s="192"/>
      <c r="F383" s="249"/>
      <c r="G383" s="83"/>
      <c r="H383" s="85"/>
      <c r="I383" s="85"/>
      <c r="J383" s="85"/>
      <c r="K383" s="85"/>
      <c r="L383" s="85"/>
      <c r="M383" s="85"/>
      <c r="N383" s="87"/>
    </row>
    <row r="384" spans="1:14" x14ac:dyDescent="0.25">
      <c r="A384" s="151" t="s">
        <v>87</v>
      </c>
      <c r="B384" s="150" t="s">
        <v>1</v>
      </c>
      <c r="C384" s="152"/>
      <c r="D384" s="152"/>
      <c r="E384" s="152"/>
      <c r="F384" s="165"/>
      <c r="G384" s="83"/>
      <c r="H384" s="85"/>
      <c r="I384" s="85"/>
      <c r="J384" s="85"/>
      <c r="K384" s="85"/>
      <c r="L384" s="85"/>
      <c r="M384" s="85"/>
      <c r="N384" s="87"/>
    </row>
    <row r="385" spans="1:14" x14ac:dyDescent="0.25">
      <c r="A385" s="151" t="s">
        <v>89</v>
      </c>
      <c r="B385" s="150" t="s">
        <v>88</v>
      </c>
      <c r="C385" s="203"/>
      <c r="D385" s="203"/>
      <c r="E385" s="203"/>
      <c r="F385" s="264"/>
      <c r="G385" s="170">
        <v>21960.52</v>
      </c>
      <c r="H385" s="171">
        <f>SUM(H386:H390)</f>
        <v>5113</v>
      </c>
      <c r="I385" s="171">
        <v>30158.52</v>
      </c>
      <c r="J385" s="171">
        <f>SUM(J386:J390)</f>
        <v>5113</v>
      </c>
      <c r="K385" s="171"/>
      <c r="L385" s="171">
        <f>SUM(L386:L390)</f>
        <v>16849.489999999998</v>
      </c>
      <c r="M385" s="171">
        <v>37341.19</v>
      </c>
      <c r="N385" s="172">
        <f>SUM(N386:N390)</f>
        <v>179698.72999999998</v>
      </c>
    </row>
    <row r="386" spans="1:14" ht="25.5" x14ac:dyDescent="0.25">
      <c r="A386" s="151"/>
      <c r="B386" s="190"/>
      <c r="C386" s="204" t="s">
        <v>723</v>
      </c>
      <c r="D386" s="204" t="s">
        <v>724</v>
      </c>
      <c r="E386" s="204" t="s">
        <v>725</v>
      </c>
      <c r="F386" s="206" t="s">
        <v>220</v>
      </c>
      <c r="G386" s="266"/>
      <c r="H386" s="271">
        <v>4915</v>
      </c>
      <c r="I386" s="268"/>
      <c r="J386" s="271">
        <v>4915</v>
      </c>
      <c r="K386" s="268"/>
      <c r="L386" s="271">
        <v>14349.49</v>
      </c>
      <c r="M386" s="268"/>
      <c r="N386" s="272">
        <v>14349.49</v>
      </c>
    </row>
    <row r="387" spans="1:14" ht="25.5" x14ac:dyDescent="0.25">
      <c r="A387" s="151"/>
      <c r="B387" s="190"/>
      <c r="C387" s="211" t="s">
        <v>726</v>
      </c>
      <c r="D387" s="211" t="s">
        <v>724</v>
      </c>
      <c r="E387" s="211" t="s">
        <v>725</v>
      </c>
      <c r="F387" s="212" t="s">
        <v>220</v>
      </c>
      <c r="G387" s="273"/>
      <c r="H387" s="274">
        <v>198</v>
      </c>
      <c r="I387" s="275"/>
      <c r="J387" s="274">
        <v>198</v>
      </c>
      <c r="K387" s="275"/>
      <c r="L387" s="274">
        <v>2500</v>
      </c>
      <c r="M387" s="275"/>
      <c r="N387" s="276">
        <v>2500</v>
      </c>
    </row>
    <row r="388" spans="1:14" ht="38.25" x14ac:dyDescent="0.25">
      <c r="A388" s="151"/>
      <c r="B388" s="190"/>
      <c r="C388" s="211" t="s">
        <v>727</v>
      </c>
      <c r="D388" s="211" t="s">
        <v>724</v>
      </c>
      <c r="E388" s="211" t="s">
        <v>725</v>
      </c>
      <c r="F388" s="212" t="s">
        <v>220</v>
      </c>
      <c r="G388" s="273"/>
      <c r="H388" s="274">
        <v>0</v>
      </c>
      <c r="I388" s="275"/>
      <c r="J388" s="274">
        <v>0</v>
      </c>
      <c r="K388" s="275"/>
      <c r="L388" s="274">
        <v>0</v>
      </c>
      <c r="M388" s="275"/>
      <c r="N388" s="276">
        <v>4199.24</v>
      </c>
    </row>
    <row r="389" spans="1:14" ht="89.25" x14ac:dyDescent="0.25">
      <c r="A389" s="151"/>
      <c r="B389" s="190"/>
      <c r="C389" s="211" t="s">
        <v>728</v>
      </c>
      <c r="D389" s="211" t="s">
        <v>724</v>
      </c>
      <c r="E389" s="211" t="s">
        <v>725</v>
      </c>
      <c r="F389" s="212" t="s">
        <v>220</v>
      </c>
      <c r="G389" s="273"/>
      <c r="H389" s="274">
        <v>0</v>
      </c>
      <c r="I389" s="275"/>
      <c r="J389" s="274">
        <v>0</v>
      </c>
      <c r="K389" s="275"/>
      <c r="L389" s="274">
        <v>0</v>
      </c>
      <c r="M389" s="275"/>
      <c r="N389" s="276">
        <v>150566.94</v>
      </c>
    </row>
    <row r="390" spans="1:14" ht="89.25" x14ac:dyDescent="0.25">
      <c r="A390" s="151"/>
      <c r="B390" s="190"/>
      <c r="C390" s="191" t="s">
        <v>729</v>
      </c>
      <c r="D390" s="191" t="s">
        <v>724</v>
      </c>
      <c r="E390" s="191" t="s">
        <v>725</v>
      </c>
      <c r="F390" s="195" t="s">
        <v>220</v>
      </c>
      <c r="G390" s="265"/>
      <c r="H390" s="269">
        <v>0</v>
      </c>
      <c r="I390" s="267"/>
      <c r="J390" s="269">
        <v>0</v>
      </c>
      <c r="K390" s="267"/>
      <c r="L390" s="269">
        <v>0</v>
      </c>
      <c r="M390" s="267"/>
      <c r="N390" s="270">
        <v>8083.06</v>
      </c>
    </row>
    <row r="391" spans="1:14" x14ac:dyDescent="0.25">
      <c r="A391" s="154" t="s">
        <v>81</v>
      </c>
      <c r="B391" s="156" t="s">
        <v>126</v>
      </c>
      <c r="C391" s="192"/>
      <c r="D391" s="192"/>
      <c r="E391" s="192"/>
      <c r="F391" s="249"/>
      <c r="G391" s="75">
        <f>SUM(G362:G385)</f>
        <v>157060.94</v>
      </c>
      <c r="H391" s="76">
        <f>SUM(H385,H384,H383,H363,H362)</f>
        <v>112651.62</v>
      </c>
      <c r="I391" s="76">
        <f>SUM(I362:I385)</f>
        <v>876929.89</v>
      </c>
      <c r="J391" s="76">
        <f>SUM(J385,J384,J383,J363,J362)</f>
        <v>131278.82</v>
      </c>
      <c r="K391" s="76">
        <f>SUM(K362:K385)</f>
        <v>0</v>
      </c>
      <c r="L391" s="76">
        <f>SUM(L385,L384,L383,L363,L362)</f>
        <v>162770.6</v>
      </c>
      <c r="M391" s="76">
        <f>SUM(M362:M385)</f>
        <v>964390.95</v>
      </c>
      <c r="N391" s="77">
        <f>SUM(N385,N384,N383,N363,N362)</f>
        <v>743633.88</v>
      </c>
    </row>
    <row r="392" spans="1:14" x14ac:dyDescent="0.25">
      <c r="A392" s="151" t="s">
        <v>92</v>
      </c>
      <c r="B392" s="150" t="s">
        <v>91</v>
      </c>
      <c r="C392" s="152"/>
      <c r="D392" s="152"/>
      <c r="E392" s="152"/>
      <c r="F392" s="165"/>
      <c r="G392" s="83"/>
      <c r="H392" s="85"/>
      <c r="I392" s="85"/>
      <c r="J392" s="85"/>
      <c r="K392" s="85"/>
      <c r="L392" s="85"/>
      <c r="M392" s="85"/>
      <c r="N392" s="87"/>
    </row>
    <row r="393" spans="1:14" x14ac:dyDescent="0.25">
      <c r="A393" s="151" t="s">
        <v>94</v>
      </c>
      <c r="B393" s="150" t="s">
        <v>93</v>
      </c>
      <c r="C393" s="152"/>
      <c r="D393" s="152"/>
      <c r="E393" s="152"/>
      <c r="F393" s="165"/>
      <c r="G393" s="83"/>
      <c r="H393" s="85"/>
      <c r="I393" s="85"/>
      <c r="J393" s="85"/>
      <c r="K393" s="85"/>
      <c r="L393" s="85"/>
      <c r="M393" s="85"/>
      <c r="N393" s="87"/>
    </row>
    <row r="394" spans="1:14" x14ac:dyDescent="0.25">
      <c r="A394" s="151" t="s">
        <v>96</v>
      </c>
      <c r="B394" s="150" t="s">
        <v>95</v>
      </c>
      <c r="C394" s="152"/>
      <c r="D394" s="152"/>
      <c r="E394" s="152"/>
      <c r="F394" s="165"/>
      <c r="G394" s="83"/>
      <c r="H394" s="85"/>
      <c r="I394" s="85"/>
      <c r="J394" s="85"/>
      <c r="K394" s="85"/>
      <c r="L394" s="85"/>
      <c r="M394" s="85"/>
      <c r="N394" s="87"/>
    </row>
    <row r="395" spans="1:14" x14ac:dyDescent="0.25">
      <c r="A395" s="151" t="s">
        <v>98</v>
      </c>
      <c r="B395" s="150" t="s">
        <v>97</v>
      </c>
      <c r="C395" s="152"/>
      <c r="D395" s="152"/>
      <c r="E395" s="152"/>
      <c r="F395" s="165"/>
      <c r="G395" s="83"/>
      <c r="H395" s="85"/>
      <c r="I395" s="85"/>
      <c r="J395" s="85"/>
      <c r="K395" s="85"/>
      <c r="L395" s="85"/>
      <c r="M395" s="85"/>
      <c r="N395" s="87"/>
    </row>
    <row r="396" spans="1:14" x14ac:dyDescent="0.25">
      <c r="A396" s="154" t="s">
        <v>90</v>
      </c>
      <c r="B396" s="156" t="s">
        <v>125</v>
      </c>
      <c r="C396" s="152"/>
      <c r="D396" s="152"/>
      <c r="E396" s="152"/>
      <c r="F396" s="165"/>
      <c r="G396" s="75">
        <f>SUM(G392:G395)</f>
        <v>0</v>
      </c>
      <c r="H396" s="173">
        <f>SUM(H395,H394,H393,H392)</f>
        <v>0</v>
      </c>
      <c r="I396" s="173">
        <f>SUM(I392:I395)</f>
        <v>0</v>
      </c>
      <c r="J396" s="173">
        <f>SUM(J395,J394,J393,J392)</f>
        <v>0</v>
      </c>
      <c r="K396" s="173">
        <f>SUM(K392:K395)</f>
        <v>0</v>
      </c>
      <c r="L396" s="173">
        <f>SUM(L395,L394,L393,L392)</f>
        <v>0</v>
      </c>
      <c r="M396" s="173">
        <f>SUM(M392:M395)</f>
        <v>0</v>
      </c>
      <c r="N396" s="174">
        <f>SUM(N395,N394,N393,N392)</f>
        <v>0</v>
      </c>
    </row>
    <row r="397" spans="1:14" x14ac:dyDescent="0.25">
      <c r="A397" s="151" t="s">
        <v>101</v>
      </c>
      <c r="B397" s="150" t="s">
        <v>100</v>
      </c>
      <c r="C397" s="152"/>
      <c r="D397" s="152"/>
      <c r="E397" s="152"/>
      <c r="F397" s="165"/>
      <c r="G397" s="83"/>
      <c r="H397" s="85"/>
      <c r="I397" s="85"/>
      <c r="J397" s="85"/>
      <c r="K397" s="85"/>
      <c r="L397" s="85"/>
      <c r="M397" s="85"/>
      <c r="N397" s="87"/>
    </row>
    <row r="398" spans="1:14" x14ac:dyDescent="0.25">
      <c r="A398" s="151" t="s">
        <v>103</v>
      </c>
      <c r="B398" s="150" t="s">
        <v>102</v>
      </c>
      <c r="C398" s="152"/>
      <c r="D398" s="152"/>
      <c r="E398" s="152"/>
      <c r="F398" s="165"/>
      <c r="G398" s="83"/>
      <c r="H398" s="85"/>
      <c r="I398" s="85"/>
      <c r="J398" s="85"/>
      <c r="K398" s="85"/>
      <c r="L398" s="85"/>
      <c r="M398" s="85"/>
      <c r="N398" s="87"/>
    </row>
    <row r="399" spans="1:14" x14ac:dyDescent="0.25">
      <c r="A399" s="151" t="s">
        <v>105</v>
      </c>
      <c r="B399" s="150" t="s">
        <v>104</v>
      </c>
      <c r="C399" s="203"/>
      <c r="D399" s="203"/>
      <c r="E399" s="203"/>
      <c r="F399" s="264"/>
      <c r="G399" s="83"/>
      <c r="H399" s="85">
        <v>0</v>
      </c>
      <c r="I399" s="85"/>
      <c r="J399" s="85">
        <v>10495.5</v>
      </c>
      <c r="K399" s="85"/>
      <c r="L399" s="85">
        <v>10495.5</v>
      </c>
      <c r="M399" s="85">
        <v>22977.21</v>
      </c>
      <c r="N399" s="87">
        <v>20991</v>
      </c>
    </row>
    <row r="400" spans="1:14" ht="38.25" x14ac:dyDescent="0.25">
      <c r="A400" s="151"/>
      <c r="B400" s="190"/>
      <c r="C400" s="193" t="s">
        <v>730</v>
      </c>
      <c r="D400" s="193" t="s">
        <v>731</v>
      </c>
      <c r="E400" s="193" t="s">
        <v>230</v>
      </c>
      <c r="F400" s="197" t="s">
        <v>199</v>
      </c>
      <c r="G400" s="83"/>
      <c r="H400" s="238">
        <v>0</v>
      </c>
      <c r="I400" s="85"/>
      <c r="J400" s="238">
        <v>10495.5</v>
      </c>
      <c r="K400" s="85"/>
      <c r="L400" s="238">
        <v>10495.5</v>
      </c>
      <c r="M400" s="85"/>
      <c r="N400" s="240">
        <v>20991</v>
      </c>
    </row>
    <row r="401" spans="1:14" x14ac:dyDescent="0.25">
      <c r="A401" s="151" t="s">
        <v>107</v>
      </c>
      <c r="B401" s="150" t="s">
        <v>106</v>
      </c>
      <c r="C401" s="192"/>
      <c r="D401" s="192"/>
      <c r="E401" s="192"/>
      <c r="F401" s="249"/>
      <c r="G401" s="83"/>
      <c r="H401" s="85"/>
      <c r="I401" s="85"/>
      <c r="J401" s="85"/>
      <c r="K401" s="85"/>
      <c r="L401" s="85"/>
      <c r="M401" s="85"/>
      <c r="N401" s="87"/>
    </row>
    <row r="402" spans="1:14" x14ac:dyDescent="0.25">
      <c r="A402" s="151" t="s">
        <v>109</v>
      </c>
      <c r="B402" s="150" t="s">
        <v>108</v>
      </c>
      <c r="C402" s="152"/>
      <c r="D402" s="152"/>
      <c r="E402" s="152"/>
      <c r="F402" s="165"/>
      <c r="G402" s="83"/>
      <c r="H402" s="85"/>
      <c r="I402" s="85"/>
      <c r="J402" s="85"/>
      <c r="K402" s="85"/>
      <c r="L402" s="85"/>
      <c r="M402" s="85"/>
      <c r="N402" s="87"/>
    </row>
    <row r="403" spans="1:14" x14ac:dyDescent="0.25">
      <c r="A403" s="154" t="s">
        <v>99</v>
      </c>
      <c r="B403" s="156" t="s">
        <v>124</v>
      </c>
      <c r="C403" s="152"/>
      <c r="D403" s="152"/>
      <c r="E403" s="152"/>
      <c r="F403" s="165"/>
      <c r="G403" s="175">
        <f>SUM(G397:G402)</f>
        <v>0</v>
      </c>
      <c r="H403" s="173">
        <f>SUM(H402,H401,H399,H398,H397)</f>
        <v>0</v>
      </c>
      <c r="I403" s="173">
        <f>SUM(I397:I402)</f>
        <v>0</v>
      </c>
      <c r="J403" s="173">
        <f>SUM(J402,J401,J399,J398,J397)</f>
        <v>10495.5</v>
      </c>
      <c r="K403" s="173">
        <f>SUM(K402,K401,K399,K398,K397)</f>
        <v>0</v>
      </c>
      <c r="L403" s="173">
        <f>SUM(L402,L401,L399,L398,L397)</f>
        <v>10495.5</v>
      </c>
      <c r="M403" s="173">
        <f>SUM(M402,M401,M399,M398,M397)</f>
        <v>22977.21</v>
      </c>
      <c r="N403" s="174">
        <f>SUM(N402,N401,N399,N398,N397)</f>
        <v>20991</v>
      </c>
    </row>
    <row r="404" spans="1:14" x14ac:dyDescent="0.25">
      <c r="A404" s="151" t="s">
        <v>168</v>
      </c>
      <c r="B404" s="176" t="s">
        <v>175</v>
      </c>
      <c r="C404" s="177"/>
      <c r="D404" s="177"/>
      <c r="E404" s="177"/>
      <c r="F404" s="178"/>
      <c r="G404" s="83"/>
      <c r="H404" s="85"/>
      <c r="I404" s="85"/>
      <c r="J404" s="85"/>
      <c r="K404" s="85"/>
      <c r="L404" s="85"/>
      <c r="M404" s="85"/>
      <c r="N404" s="87"/>
    </row>
    <row r="405" spans="1:14" ht="30" x14ac:dyDescent="0.25">
      <c r="A405" s="154" t="s">
        <v>176</v>
      </c>
      <c r="B405" s="179" t="s">
        <v>128</v>
      </c>
      <c r="C405" s="177"/>
      <c r="D405" s="177"/>
      <c r="E405" s="177"/>
      <c r="F405" s="178"/>
      <c r="G405" s="180">
        <f t="shared" ref="G405:N405" si="8">G404</f>
        <v>0</v>
      </c>
      <c r="H405" s="181">
        <f t="shared" si="8"/>
        <v>0</v>
      </c>
      <c r="I405" s="181">
        <f t="shared" si="8"/>
        <v>0</v>
      </c>
      <c r="J405" s="181">
        <f t="shared" si="8"/>
        <v>0</v>
      </c>
      <c r="K405" s="181">
        <f t="shared" si="8"/>
        <v>0</v>
      </c>
      <c r="L405" s="181">
        <f t="shared" si="8"/>
        <v>0</v>
      </c>
      <c r="M405" s="181">
        <f t="shared" si="8"/>
        <v>0</v>
      </c>
      <c r="N405" s="182">
        <f t="shared" si="8"/>
        <v>0</v>
      </c>
    </row>
    <row r="406" spans="1:14" x14ac:dyDescent="0.25">
      <c r="A406" s="151" t="s">
        <v>112</v>
      </c>
      <c r="B406" s="150" t="s">
        <v>111</v>
      </c>
      <c r="C406" s="203"/>
      <c r="D406" s="203"/>
      <c r="E406" s="203"/>
      <c r="F406" s="264"/>
      <c r="G406" s="83">
        <v>52200.4</v>
      </c>
      <c r="H406" s="85">
        <f>SUM(H407:H415)</f>
        <v>83712.3</v>
      </c>
      <c r="I406" s="85">
        <v>206039.24</v>
      </c>
      <c r="J406" s="85">
        <f>SUM(J407:J415)</f>
        <v>228614.99000000005</v>
      </c>
      <c r="K406" s="85"/>
      <c r="L406" s="85">
        <f>SUM(L407:L415)</f>
        <v>373517.67999999993</v>
      </c>
      <c r="M406" s="85">
        <v>478558.83</v>
      </c>
      <c r="N406" s="87">
        <f>SUM(N407:N415)</f>
        <v>526229.94999999995</v>
      </c>
    </row>
    <row r="407" spans="1:14" ht="38.25" x14ac:dyDescent="0.25">
      <c r="A407" s="151"/>
      <c r="B407" s="190"/>
      <c r="C407" s="204" t="s">
        <v>732</v>
      </c>
      <c r="D407" s="204" t="s">
        <v>733</v>
      </c>
      <c r="E407" s="204" t="s">
        <v>734</v>
      </c>
      <c r="F407" s="206" t="s">
        <v>325</v>
      </c>
      <c r="G407" s="234"/>
      <c r="H407" s="241">
        <v>5812.64</v>
      </c>
      <c r="I407" s="236"/>
      <c r="J407" s="241">
        <v>11575.79</v>
      </c>
      <c r="K407" s="236"/>
      <c r="L407" s="241">
        <v>17338.939999999999</v>
      </c>
      <c r="M407" s="236"/>
      <c r="N407" s="242">
        <v>25023.13</v>
      </c>
    </row>
    <row r="408" spans="1:14" ht="38.25" x14ac:dyDescent="0.25">
      <c r="A408" s="151"/>
      <c r="B408" s="190"/>
      <c r="C408" s="211" t="s">
        <v>735</v>
      </c>
      <c r="D408" s="211" t="s">
        <v>736</v>
      </c>
      <c r="E408" s="211" t="s">
        <v>737</v>
      </c>
      <c r="F408" s="212" t="s">
        <v>203</v>
      </c>
      <c r="G408" s="243"/>
      <c r="H408" s="244">
        <v>2911.97</v>
      </c>
      <c r="I408" s="245"/>
      <c r="J408" s="244">
        <v>12567.99</v>
      </c>
      <c r="K408" s="245"/>
      <c r="L408" s="244">
        <v>22224.01</v>
      </c>
      <c r="M408" s="245"/>
      <c r="N408" s="246">
        <v>31880.04</v>
      </c>
    </row>
    <row r="409" spans="1:14" ht="25.5" x14ac:dyDescent="0.25">
      <c r="A409" s="151"/>
      <c r="B409" s="190"/>
      <c r="C409" s="211" t="s">
        <v>738</v>
      </c>
      <c r="D409" s="211" t="s">
        <v>739</v>
      </c>
      <c r="E409" s="211" t="s">
        <v>740</v>
      </c>
      <c r="F409" s="212" t="s">
        <v>203</v>
      </c>
      <c r="G409" s="243"/>
      <c r="H409" s="244">
        <v>0</v>
      </c>
      <c r="I409" s="245"/>
      <c r="J409" s="244">
        <v>166.67</v>
      </c>
      <c r="K409" s="245"/>
      <c r="L409" s="244">
        <v>333.34</v>
      </c>
      <c r="M409" s="245"/>
      <c r="N409" s="246">
        <v>500</v>
      </c>
    </row>
    <row r="410" spans="1:14" ht="38.25" x14ac:dyDescent="0.25">
      <c r="A410" s="151"/>
      <c r="B410" s="190"/>
      <c r="C410" s="211" t="s">
        <v>741</v>
      </c>
      <c r="D410" s="211" t="s">
        <v>742</v>
      </c>
      <c r="E410" s="211" t="s">
        <v>743</v>
      </c>
      <c r="F410" s="212" t="s">
        <v>203</v>
      </c>
      <c r="G410" s="243"/>
      <c r="H410" s="244">
        <v>58031.23</v>
      </c>
      <c r="I410" s="245"/>
      <c r="J410" s="244">
        <v>115700.67</v>
      </c>
      <c r="K410" s="245"/>
      <c r="L410" s="244">
        <v>173370.11</v>
      </c>
      <c r="M410" s="245"/>
      <c r="N410" s="246">
        <v>231039.55</v>
      </c>
    </row>
    <row r="411" spans="1:14" ht="38.25" x14ac:dyDescent="0.25">
      <c r="A411" s="151"/>
      <c r="B411" s="190"/>
      <c r="C411" s="211" t="s">
        <v>744</v>
      </c>
      <c r="D411" s="211" t="s">
        <v>745</v>
      </c>
      <c r="E411" s="211" t="s">
        <v>746</v>
      </c>
      <c r="F411" s="212" t="s">
        <v>325</v>
      </c>
      <c r="G411" s="243"/>
      <c r="H411" s="244">
        <v>10404.040000000001</v>
      </c>
      <c r="I411" s="245"/>
      <c r="J411" s="244">
        <v>25282.83</v>
      </c>
      <c r="K411" s="245"/>
      <c r="L411" s="244">
        <v>40161.620000000003</v>
      </c>
      <c r="M411" s="245"/>
      <c r="N411" s="246">
        <v>60000</v>
      </c>
    </row>
    <row r="412" spans="1:14" ht="38.25" x14ac:dyDescent="0.25">
      <c r="A412" s="151"/>
      <c r="B412" s="190"/>
      <c r="C412" s="211" t="s">
        <v>747</v>
      </c>
      <c r="D412" s="211" t="s">
        <v>748</v>
      </c>
      <c r="E412" s="211" t="s">
        <v>749</v>
      </c>
      <c r="F412" s="212" t="s">
        <v>325</v>
      </c>
      <c r="G412" s="243"/>
      <c r="H412" s="244">
        <v>832.86</v>
      </c>
      <c r="I412" s="245"/>
      <c r="J412" s="244">
        <v>3619.67</v>
      </c>
      <c r="K412" s="245"/>
      <c r="L412" s="244">
        <v>6406.48</v>
      </c>
      <c r="M412" s="245"/>
      <c r="N412" s="246">
        <v>10122.23</v>
      </c>
    </row>
    <row r="413" spans="1:14" ht="25.5" x14ac:dyDescent="0.25">
      <c r="A413" s="151"/>
      <c r="B413" s="190"/>
      <c r="C413" s="211" t="s">
        <v>750</v>
      </c>
      <c r="D413" s="211" t="s">
        <v>751</v>
      </c>
      <c r="E413" s="211" t="s">
        <v>752</v>
      </c>
      <c r="F413" s="212" t="s">
        <v>203</v>
      </c>
      <c r="G413" s="243"/>
      <c r="H413" s="244">
        <v>554.55999999999995</v>
      </c>
      <c r="I413" s="245"/>
      <c r="J413" s="244">
        <v>1203.04</v>
      </c>
      <c r="K413" s="245"/>
      <c r="L413" s="244">
        <v>1851.52</v>
      </c>
      <c r="M413" s="245"/>
      <c r="N413" s="246">
        <v>2500</v>
      </c>
    </row>
    <row r="414" spans="1:14" ht="25.5" x14ac:dyDescent="0.25">
      <c r="A414" s="151"/>
      <c r="B414" s="190"/>
      <c r="C414" s="211" t="s">
        <v>753</v>
      </c>
      <c r="D414" s="211" t="s">
        <v>754</v>
      </c>
      <c r="E414" s="211" t="s">
        <v>755</v>
      </c>
      <c r="F414" s="212" t="s">
        <v>203</v>
      </c>
      <c r="G414" s="243"/>
      <c r="H414" s="244">
        <v>5165</v>
      </c>
      <c r="I414" s="245"/>
      <c r="J414" s="244">
        <v>5165</v>
      </c>
      <c r="K414" s="245"/>
      <c r="L414" s="244">
        <v>5165</v>
      </c>
      <c r="M414" s="245"/>
      <c r="N414" s="246">
        <v>5165</v>
      </c>
    </row>
    <row r="415" spans="1:14" ht="38.25" x14ac:dyDescent="0.25">
      <c r="A415" s="151"/>
      <c r="B415" s="190"/>
      <c r="C415" s="191" t="s">
        <v>756</v>
      </c>
      <c r="D415" s="191" t="s">
        <v>757</v>
      </c>
      <c r="E415" s="191" t="s">
        <v>230</v>
      </c>
      <c r="F415" s="195" t="s">
        <v>203</v>
      </c>
      <c r="G415" s="233"/>
      <c r="H415" s="237">
        <v>0</v>
      </c>
      <c r="I415" s="235"/>
      <c r="J415" s="237">
        <v>53333.33</v>
      </c>
      <c r="K415" s="235"/>
      <c r="L415" s="237">
        <v>106666.66</v>
      </c>
      <c r="M415" s="235"/>
      <c r="N415" s="239">
        <v>160000</v>
      </c>
    </row>
    <row r="416" spans="1:14" x14ac:dyDescent="0.25">
      <c r="A416" s="151" t="s">
        <v>114</v>
      </c>
      <c r="B416" s="150" t="s">
        <v>113</v>
      </c>
      <c r="C416" s="193"/>
      <c r="D416" s="193"/>
      <c r="E416" s="193"/>
      <c r="F416" s="251"/>
      <c r="G416" s="83">
        <v>50</v>
      </c>
      <c r="H416" s="85">
        <f>SUM(H417:H419)</f>
        <v>168.36</v>
      </c>
      <c r="I416" s="85">
        <v>295</v>
      </c>
      <c r="J416" s="85">
        <f>SUM(J417:J419)</f>
        <v>7004.6500000000005</v>
      </c>
      <c r="K416" s="85"/>
      <c r="L416" s="85">
        <f>SUM(L417:L419)</f>
        <v>13840.94</v>
      </c>
      <c r="M416" s="85">
        <v>540</v>
      </c>
      <c r="N416" s="87">
        <f>SUM(N417:N419)</f>
        <v>20677.22</v>
      </c>
    </row>
    <row r="417" spans="1:14" ht="25.5" x14ac:dyDescent="0.25">
      <c r="A417" s="151"/>
      <c r="B417" s="190"/>
      <c r="C417" s="204" t="s">
        <v>758</v>
      </c>
      <c r="D417" s="204" t="s">
        <v>759</v>
      </c>
      <c r="E417" s="204" t="s">
        <v>760</v>
      </c>
      <c r="F417" s="206" t="s">
        <v>203</v>
      </c>
      <c r="G417" s="234"/>
      <c r="H417" s="241">
        <v>0</v>
      </c>
      <c r="I417" s="236"/>
      <c r="J417" s="241">
        <v>998.39</v>
      </c>
      <c r="K417" s="236"/>
      <c r="L417" s="241">
        <v>1996.78</v>
      </c>
      <c r="M417" s="236"/>
      <c r="N417" s="242">
        <v>2995.18</v>
      </c>
    </row>
    <row r="418" spans="1:14" ht="25.5" x14ac:dyDescent="0.25">
      <c r="A418" s="151"/>
      <c r="B418" s="190"/>
      <c r="C418" s="211" t="s">
        <v>761</v>
      </c>
      <c r="D418" s="211" t="s">
        <v>762</v>
      </c>
      <c r="E418" s="211" t="s">
        <v>763</v>
      </c>
      <c r="F418" s="212" t="s">
        <v>203</v>
      </c>
      <c r="G418" s="243"/>
      <c r="H418" s="244">
        <v>168.36</v>
      </c>
      <c r="I418" s="245"/>
      <c r="J418" s="244">
        <v>4249.59</v>
      </c>
      <c r="K418" s="245"/>
      <c r="L418" s="244">
        <v>8330.82</v>
      </c>
      <c r="M418" s="245"/>
      <c r="N418" s="246">
        <v>12412.04</v>
      </c>
    </row>
    <row r="419" spans="1:14" ht="25.5" x14ac:dyDescent="0.25">
      <c r="A419" s="151"/>
      <c r="B419" s="190"/>
      <c r="C419" s="191" t="s">
        <v>764</v>
      </c>
      <c r="D419" s="191" t="s">
        <v>759</v>
      </c>
      <c r="E419" s="191" t="s">
        <v>760</v>
      </c>
      <c r="F419" s="195" t="s">
        <v>203</v>
      </c>
      <c r="G419" s="233"/>
      <c r="H419" s="237">
        <v>0</v>
      </c>
      <c r="I419" s="235"/>
      <c r="J419" s="237">
        <v>1756.67</v>
      </c>
      <c r="K419" s="235"/>
      <c r="L419" s="237">
        <v>3513.34</v>
      </c>
      <c r="M419" s="235"/>
      <c r="N419" s="239">
        <v>5270</v>
      </c>
    </row>
    <row r="420" spans="1:14" x14ac:dyDescent="0.25">
      <c r="A420" s="154" t="s">
        <v>110</v>
      </c>
      <c r="B420" s="156" t="s">
        <v>123</v>
      </c>
      <c r="C420" s="192"/>
      <c r="D420" s="192"/>
      <c r="E420" s="192"/>
      <c r="F420" s="249"/>
      <c r="G420" s="183">
        <f t="shared" ref="G420:N420" si="9">+G406+G416</f>
        <v>52250.400000000001</v>
      </c>
      <c r="H420" s="184">
        <f t="shared" si="9"/>
        <v>83880.66</v>
      </c>
      <c r="I420" s="184">
        <f t="shared" si="9"/>
        <v>206334.24</v>
      </c>
      <c r="J420" s="184">
        <f t="shared" si="9"/>
        <v>235619.64000000004</v>
      </c>
      <c r="K420" s="184">
        <f t="shared" si="9"/>
        <v>0</v>
      </c>
      <c r="L420" s="184">
        <f t="shared" si="9"/>
        <v>387358.61999999994</v>
      </c>
      <c r="M420" s="184">
        <f t="shared" si="9"/>
        <v>479098.83</v>
      </c>
      <c r="N420" s="185">
        <f t="shared" si="9"/>
        <v>546907.16999999993</v>
      </c>
    </row>
    <row r="421" spans="1:14" ht="17.25" x14ac:dyDescent="0.25">
      <c r="A421" s="186" t="s">
        <v>137</v>
      </c>
      <c r="B421" s="51" t="s">
        <v>144</v>
      </c>
      <c r="C421" s="143"/>
      <c r="D421" s="143"/>
      <c r="E421" s="143"/>
      <c r="F421" s="144"/>
      <c r="G421" s="187"/>
      <c r="H421" s="188">
        <v>0</v>
      </c>
      <c r="I421" s="188"/>
      <c r="J421" s="188">
        <v>0</v>
      </c>
      <c r="K421" s="188"/>
      <c r="L421" s="188">
        <v>0</v>
      </c>
      <c r="M421" s="188"/>
      <c r="N421" s="189">
        <v>0</v>
      </c>
    </row>
    <row r="422" spans="1:14" x14ac:dyDescent="0.25">
      <c r="A422" s="4" t="s">
        <v>132</v>
      </c>
      <c r="B422" s="3"/>
      <c r="C422" s="145"/>
      <c r="D422" s="145"/>
      <c r="E422" s="145"/>
      <c r="F422" s="145"/>
      <c r="G422" s="135">
        <f t="shared" ref="G422:N422" si="10">+G421+G420+G405+G403+G396+G391+G361</f>
        <v>462863.79</v>
      </c>
      <c r="H422" s="136">
        <f t="shared" si="10"/>
        <v>471394.69000000006</v>
      </c>
      <c r="I422" s="136">
        <f t="shared" si="10"/>
        <v>1641522.4699999997</v>
      </c>
      <c r="J422" s="136">
        <f t="shared" si="10"/>
        <v>1129278</v>
      </c>
      <c r="K422" s="136">
        <f t="shared" si="10"/>
        <v>0</v>
      </c>
      <c r="L422" s="136">
        <f t="shared" si="10"/>
        <v>1750317.95</v>
      </c>
      <c r="M422" s="136">
        <f t="shared" si="10"/>
        <v>2600752.2000000002</v>
      </c>
      <c r="N422" s="137">
        <f t="shared" si="10"/>
        <v>2976828.5399999996</v>
      </c>
    </row>
    <row r="423" spans="1:14" x14ac:dyDescent="0.25">
      <c r="A423" s="4" t="s">
        <v>174</v>
      </c>
      <c r="B423" s="3"/>
      <c r="C423" s="142"/>
      <c r="D423" s="142"/>
      <c r="E423" s="142"/>
      <c r="F423" s="142"/>
      <c r="G423" s="16"/>
      <c r="H423" s="100">
        <v>59888.35</v>
      </c>
      <c r="I423" s="17"/>
      <c r="J423" s="100">
        <v>62298.71</v>
      </c>
      <c r="K423" s="17"/>
      <c r="L423" s="100">
        <v>62298.71</v>
      </c>
      <c r="M423" s="17"/>
      <c r="N423" s="102">
        <v>62298.71</v>
      </c>
    </row>
    <row r="424" spans="1:14" x14ac:dyDescent="0.25">
      <c r="A424" s="31"/>
      <c r="B424" s="56"/>
      <c r="C424" s="56"/>
      <c r="D424" s="56"/>
      <c r="E424" s="56"/>
      <c r="F424" s="56"/>
      <c r="G424" s="57"/>
      <c r="H424" s="57"/>
      <c r="I424" s="57"/>
      <c r="J424" s="57"/>
      <c r="K424" s="57"/>
      <c r="L424" s="57"/>
      <c r="M424" s="57"/>
      <c r="N424" s="58"/>
    </row>
    <row r="425" spans="1:14" x14ac:dyDescent="0.25">
      <c r="A425" s="59"/>
      <c r="B425" s="60" t="s">
        <v>129</v>
      </c>
      <c r="C425" s="146"/>
      <c r="D425" s="146"/>
      <c r="E425" s="146"/>
      <c r="F425" s="146"/>
      <c r="G425" s="136">
        <f t="shared" ref="G425:N425" si="11">+G134-G422</f>
        <v>308280.07</v>
      </c>
      <c r="H425" s="136">
        <f t="shared" si="11"/>
        <v>942637.58</v>
      </c>
      <c r="I425" s="136">
        <f t="shared" si="11"/>
        <v>409798.69000000018</v>
      </c>
      <c r="J425" s="136">
        <f t="shared" si="11"/>
        <v>880237.31</v>
      </c>
      <c r="K425" s="136">
        <f t="shared" si="11"/>
        <v>2417907.9200000004</v>
      </c>
      <c r="L425" s="136">
        <f t="shared" si="11"/>
        <v>709411.25000000023</v>
      </c>
      <c r="M425" s="136">
        <f t="shared" si="11"/>
        <v>939186.87999999942</v>
      </c>
      <c r="N425" s="137">
        <f t="shared" si="11"/>
        <v>824357.3200000003</v>
      </c>
    </row>
    <row r="426" spans="1:14" s="37" customFormat="1" x14ac:dyDescent="0.2">
      <c r="A426" s="59"/>
      <c r="B426" s="60" t="s">
        <v>163</v>
      </c>
      <c r="C426" s="147"/>
      <c r="D426" s="147"/>
      <c r="E426" s="147"/>
      <c r="F426" s="147"/>
      <c r="G426" s="18"/>
      <c r="H426" s="140">
        <f>+H135-H423</f>
        <v>250945.80000000002</v>
      </c>
      <c r="I426" s="19"/>
      <c r="J426" s="140">
        <f>+J135-J423</f>
        <v>248535.44000000003</v>
      </c>
      <c r="K426" s="19"/>
      <c r="L426" s="140">
        <f>+L135-L423</f>
        <v>248535.44000000003</v>
      </c>
      <c r="M426" s="19"/>
      <c r="N426" s="138">
        <f>+N135-N423</f>
        <v>248535.44000000003</v>
      </c>
    </row>
    <row r="427" spans="1:14" s="37" customFormat="1" x14ac:dyDescent="0.25">
      <c r="A427" s="61"/>
      <c r="B427" s="60" t="s">
        <v>134</v>
      </c>
      <c r="C427" s="146"/>
      <c r="D427" s="146"/>
      <c r="E427" s="146"/>
      <c r="F427" s="146"/>
      <c r="G427" s="136">
        <v>0</v>
      </c>
      <c r="H427" s="136">
        <f>IF(H425&lt;0,-H425,0)</f>
        <v>0</v>
      </c>
      <c r="I427" s="136">
        <v>0</v>
      </c>
      <c r="J427" s="136">
        <f>IF(J425&lt;0,-J425,0)</f>
        <v>0</v>
      </c>
      <c r="K427" s="136">
        <v>0</v>
      </c>
      <c r="L427" s="136">
        <f>IF(L425&lt;0,-L425,0)</f>
        <v>0</v>
      </c>
      <c r="M427" s="136">
        <v>0</v>
      </c>
      <c r="N427" s="139">
        <f>IF(N425&lt;0,-N425,0)</f>
        <v>0</v>
      </c>
    </row>
    <row r="428" spans="1:14" s="20" customFormat="1" ht="21" customHeight="1" x14ac:dyDescent="0.2">
      <c r="A428" s="2" t="s">
        <v>149</v>
      </c>
      <c r="B428" s="2"/>
      <c r="C428" s="2"/>
      <c r="D428" s="2"/>
      <c r="E428" s="2"/>
      <c r="F428" s="2"/>
      <c r="G428" s="2"/>
      <c r="H428" s="2"/>
      <c r="I428" s="2"/>
      <c r="J428" s="2"/>
      <c r="K428" s="2"/>
      <c r="L428" s="2"/>
      <c r="M428" s="2"/>
      <c r="N428" s="2"/>
    </row>
    <row r="429" spans="1:14" s="20" customFormat="1" ht="21" customHeight="1" x14ac:dyDescent="0.2">
      <c r="A429" s="1" t="s">
        <v>151</v>
      </c>
      <c r="B429" s="1"/>
      <c r="C429" s="1"/>
      <c r="D429" s="1"/>
      <c r="E429" s="1"/>
      <c r="F429" s="1"/>
      <c r="G429" s="1"/>
      <c r="H429" s="1"/>
      <c r="I429" s="1"/>
      <c r="J429" s="1"/>
      <c r="K429" s="1"/>
      <c r="L429" s="1"/>
      <c r="M429" s="1"/>
      <c r="N429" s="1"/>
    </row>
    <row r="430" spans="1:14" s="20" customFormat="1" ht="21" customHeight="1" x14ac:dyDescent="0.2">
      <c r="A430" s="14" t="s">
        <v>167</v>
      </c>
      <c r="B430" s="14"/>
      <c r="C430" s="14"/>
      <c r="D430" s="14"/>
      <c r="E430" s="14"/>
      <c r="F430" s="14"/>
      <c r="G430" s="14"/>
      <c r="H430" s="14"/>
      <c r="I430" s="14"/>
      <c r="J430" s="14"/>
      <c r="K430" s="14"/>
      <c r="L430" s="14"/>
      <c r="M430" s="14"/>
      <c r="N430" s="14"/>
    </row>
  </sheetData>
  <sheetProtection password="D3C7" sheet="1" objects="1" scenarios="1"/>
  <mergeCells count="39">
    <mergeCell ref="A7:N7"/>
    <mergeCell ref="B1:N2"/>
    <mergeCell ref="A3:N3"/>
    <mergeCell ref="A4:N4"/>
    <mergeCell ref="A5:N5"/>
    <mergeCell ref="A6:N6"/>
    <mergeCell ref="A134:B134"/>
    <mergeCell ref="A8:N8"/>
    <mergeCell ref="A9:N9"/>
    <mergeCell ref="A11:A13"/>
    <mergeCell ref="B11:B13"/>
    <mergeCell ref="C11:C13"/>
    <mergeCell ref="D11:D13"/>
    <mergeCell ref="E11:E13"/>
    <mergeCell ref="F11:F13"/>
    <mergeCell ref="G11:N11"/>
    <mergeCell ref="G12:H12"/>
    <mergeCell ref="I12:J12"/>
    <mergeCell ref="K12:L12"/>
    <mergeCell ref="M12:N12"/>
    <mergeCell ref="A132:B132"/>
    <mergeCell ref="A133:B133"/>
    <mergeCell ref="E137:E139"/>
    <mergeCell ref="A135:B135"/>
    <mergeCell ref="A137:A139"/>
    <mergeCell ref="B137:B139"/>
    <mergeCell ref="C137:C139"/>
    <mergeCell ref="D137:D139"/>
    <mergeCell ref="F137:F139"/>
    <mergeCell ref="G137:N137"/>
    <mergeCell ref="G138:H138"/>
    <mergeCell ref="I138:J138"/>
    <mergeCell ref="K138:L138"/>
    <mergeCell ref="M138:N138"/>
    <mergeCell ref="A422:B422"/>
    <mergeCell ref="A423:B423"/>
    <mergeCell ref="A428:N428"/>
    <mergeCell ref="A429:N429"/>
    <mergeCell ref="A430:N430"/>
  </mergeCells>
  <pageMargins left="0.31496062992126" right="0.118110236220472" top="0.15748031496063" bottom="0" header="0" footer="0"/>
  <pageSetup paperSize="9" scale="10" fitToHeight="2" orientation="landscape" r:id="rId1"/>
</worksheet>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4" baseType="variant">
      <vt:variant>
        <vt:lpstr>Fogli di lavoro</vt:lpstr>
      </vt:variant>
      <vt:variant>
        <vt:i4>2</vt:i4>
      </vt:variant>
      <vt:variant>
        <vt:lpstr>Intervalli denominati</vt:lpstr>
      </vt:variant>
      <vt:variant>
        <vt:i4>2</vt:i4>
      </vt:variant>
    </vt:vector>
  </HeadingPairs>
  <TitlesOfParts>
    <vt:vector size="4" baseType="lpstr">
      <vt:lpstr>Modello Piano flussi cassa</vt:lpstr>
      <vt:lpstr>ModelloPianoFlussiCassa_PEG</vt:lpstr>
      <vt:lpstr>'Modello Piano flussi cassa'!Area_stampa</vt:lpstr>
      <vt:lpstr>ModelloPianoFlussiCassa_PEG!Area_stampa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Comune di Torino</dc:creator>
  <cp:keywords/>
  <dc:description/>
  <cp:lastModifiedBy>Ufficio Segreteria</cp:lastModifiedBy>
  <cp:lastPrinted>2025-01-31T15:01:04Z</cp:lastPrinted>
  <dcterms:created xsi:type="dcterms:W3CDTF">2015-02-26T11:29:02Z</dcterms:created>
  <dcterms:modified xsi:type="dcterms:W3CDTF">2026-04-16T13:27:55Z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0x01010031611B26795D9545AEF8C5111C3E6A4B</vt:lpwstr>
  </property>
</Properties>
</file>