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ModelloPianoFlussiCassa_PEG!$A$1:$N$453</definedName>
  </definedNames>
  <calcPr fullCalcOnLoad="1"/>
</workbook>
</file>

<file path=xl/sharedStrings.xml><?xml version="1.0" encoding="utf-8"?>
<sst xmlns="http://schemas.openxmlformats.org/spreadsheetml/2006/main" count="1815" uniqueCount="802">
  <si>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</si>
  <si>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</si>
  <si>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</si>
  <si>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</si>
  <si>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</si>
  <si>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</si>
  <si>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</si>
  <si>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</si>
  <si>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</si>
  <si>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</si>
  <si>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</si>
  <si>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</si>
  <si>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</si>
  <si>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</si>
  <si>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</si>
  <si>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</si>
  <si>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</si>
  <si>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</si>
  <si>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</si>
  <si>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</si>
  <si>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</si>
  <si>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</si>
  <si>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</si>
  <si>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</si>
  <si>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</si>
  <si>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</si>
  <si>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</si>
  <si>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</si>
  <si>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</si>
  <si>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</si>
  <si>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</si>
  <si>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</si>
  <si>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</si>
  <si>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</si>
  <si>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</si>
  <si>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</si>
  <si>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</si>
  <si>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</si>
  <si>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</si>
  <si>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</si>
  <si>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</si>
  <si>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</si>
  <si>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</si>
  <si>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</si>
  <si>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</si>
  <si>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</si>
  <si>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</si>
  <si>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</si>
  <si>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</si>
  <si>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</si>
  <si>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</si>
  <si>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</si>
  <si>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</si>
  <si>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</si>
  <si>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</si>
  <si>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</si>
  <si>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</si>
  <si>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</si>
  <si>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</si>
  <si>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</si>
  <si>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</si>
  <si>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</si>
  <si>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</si>
  <si>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</si>
  <si>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</si>
  <si>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</si>
  <si>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</si>
  <si>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</si>
  <si>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</si>
  <si>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</si>
  <si>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</si>
  <si>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</si>
  <si>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</si>
  <si>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</si>
  <si>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</si>
  <si>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</si>
  <si>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</si>
  <si>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</si>
  <si>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</si>
  <si>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</si>
  <si>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</si>
  <si>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</si>
  <si>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</si>
  <si>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</si>
  <si>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</si>
  <si>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</si>
  <si>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</si>
  <si>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</si>
  <si>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</si>
  <si>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</si>
  <si>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</si>
  <si>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</si>
  <si>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</si>
  <si>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</si>
  <si>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</si>
  <si>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</si>
  <si>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</si>
  <si>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</si>
  <si>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</si>
  <si>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</si>
  <si>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</si>
  <si>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</si>
  <si>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</si>
  <si>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</si>
  <si>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</si>
  <si>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</si>
  <si>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</si>
  <si>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</si>
  <si>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</si>
  <si>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</si>
  <si>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</si>
  <si>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</si>
  <si>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</si>
  <si>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</si>
  <si>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</si>
  <si>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</si>
  <si>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</si>
  <si>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</si>
  <si>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</si>
  <si>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</si>
  <si>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</si>
  <si>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</si>
  <si>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</si>
  <si>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</si>
  <si>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</si>
  <si>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</si>
  <si>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</si>
  <si>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</si>
  <si>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</si>
  <si>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</si>
  <si>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</si>
  <si>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</si>
  <si>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</si>
  <si>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</si>
  <si>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</si>
  <si>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</si>
  <si>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</si>
  <si>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</si>
  <si>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</si>
  <si>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</si>
  <si>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</si>
  <si>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</si>
  <si>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</si>
  <si>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</si>
  <si>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</si>
  <si>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</si>
  <si>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</si>
  <si>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</si>
  <si>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</si>
  <si>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</si>
  <si>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</si>
  <si>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</si>
  <si>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</si>
  <si>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</si>
  <si>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</si>
  <si>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</si>
  <si>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</si>
  <si>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</si>
  <si>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</si>
  <si>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</si>
  <si>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</si>
  <si>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</si>
  <si>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</si>
  <si>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</si>
  <si>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</si>
  <si>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</si>
  <si>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</si>
  <si>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</si>
  <si>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</si>
  <si>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</si>
  <si>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</si>
  <si>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</si>
  <si>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</si>
  <si>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</si>
  <si>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</si>
  <si>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</si>
  <si>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</si>
  <si>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</si>
  <si>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</si>
  <si>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</si>
  <si>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</si>
  <si>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</si>
  <si>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</si>
  <si>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</si>
  <si>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</si>
  <si>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</si>
  <si>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E.1.01.01.61.000</t>
  </si>
  <si>
    <t>Tributo comunale sui rifiuti e sui servizi</t>
  </si>
  <si>
    <t>E.1.01.01.76.000</t>
  </si>
  <si>
    <t>Tributo per i servizi indivisibili (TASI)</t>
  </si>
  <si>
    <t/>
  </si>
  <si>
    <t>Altro...</t>
  </si>
  <si>
    <t>1.0101 - 1004/1004/99 - TASI ANNI PRECEDENTI</t>
  </si>
  <si>
    <t>E.1.01.01.76.000 - Tributo per i servizi indivisibili (TASI)</t>
  </si>
  <si>
    <t>E.1.01.01.76.002 - Tributo per i servizi indivisibili (TASI) riscosso a seguito di attività di verifica e controllo</t>
  </si>
  <si>
    <t>Manuale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</si>
  <si>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</si>
  <si>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</si>
  <si>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</si>
  <si>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</si>
  <si>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</si>
  <si>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</si>
  <si>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</si>
  <si>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</si>
  <si>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</si>
  <si>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Percentuale</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</si>
  <si>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</si>
  <si>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</si>
  <si>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</si>
  <si>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</si>
  <si>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</si>
  <si>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</si>
  <si>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</si>
  <si>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</si>
  <si>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</si>
  <si>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</si>
  <si>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</si>
  <si>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</si>
  <si>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</si>
  <si>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</si>
  <si>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1.0301 - 1044/1044/4 - FONDO DI SOLIDARIETA' COMUNALE - Spending Review</t>
  </si>
  <si>
    <t>1.0301 - 1044/1044/5 - FONDO DI SOLIDARIETA' COMUNALE - Ristori specifici di spesa (Covid)</t>
  </si>
  <si>
    <t>2.0101 - 2002/2002/99 - RIMBORSO SPESE PER CONSULTAZIONI ELETTORALI E REFERENDARIE</t>
  </si>
  <si>
    <t>E.2.01.01.01.000 - Trasferimenti correnti da Amministrazioni Centrali</t>
  </si>
  <si>
    <t>E.2.01.01.01.001 - Trasferimenti correnti da Ministeri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</si>
  <si>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</si>
  <si>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</si>
  <si>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</si>
  <si>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</si>
  <si>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</si>
  <si>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</si>
  <si>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2.0101 - 2004/2004/3 - D.L. 34/2020 art. 105 CENTRI ESTIVI</t>
  </si>
  <si>
    <t>2.0101 - 2004/2004/4 - D.L. 34/2000 art. 183 c. 2 FONDO EMERGENZE IMPRESE - BIBLIOTECHE</t>
  </si>
  <si>
    <t>2.0101 - 2007/2007/99 - CONTRIBUTO 5 PER MILLE PER ATTIVITA' SOCIALI</t>
  </si>
  <si>
    <t>2.0101 - 2033/2033/99 - RIMBORSO QUOTE MUTUO DA FINPIEMONTE</t>
  </si>
  <si>
    <t>E.2.01.01.02.000 - Trasferimenti correnti da Amministrazioni Locali</t>
  </si>
  <si>
    <t>2.0101 - 2034/2034/99 - Trasferimenti correnti da GSE  altre amministrazioni centrali operanti nel settore dell'energia</t>
  </si>
  <si>
    <t>E.2.01.01.01.015 - Trasferimenti correnti da GSE e da altre Amministrazioni centrali che operano nei settori dell'energia</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</si>
  <si>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</si>
  <si>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</si>
  <si>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</si>
  <si>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</si>
  <si>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E.2.01.01.02.002 - Trasferimenti correnti da Province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</si>
  <si>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</si>
  <si>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</si>
  <si>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</si>
  <si>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</si>
  <si>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</si>
  <si>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</si>
  <si>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</si>
  <si>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</si>
  <si>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3.0100 - 3006/3006/1 - DIRITTI NOTIFICA - tramite SEND</t>
  </si>
  <si>
    <t>E.3.01.02.01.999 - Proventi da servizi n.a.c.</t>
  </si>
  <si>
    <t>3.0100 - 3006/3006/99 - DIRITTI NOTIFICA</t>
  </si>
  <si>
    <t>3.0100 - 3010/3010/99 - PROVENTI TRASPORTI FUNEBRI</t>
  </si>
  <si>
    <t>E.3.01.02.01.014 - Proventi da trasporti funebri, pompe funebri, illuminazione votiva</t>
  </si>
  <si>
    <t>3.0100 - 3011/3011/99 - PROVENTI ILLUMINAZIONE VOTIVA</t>
  </si>
  <si>
    <t>3.0100 - 3013/3013/99 - SPESE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</si>
  <si>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</si>
  <si>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</si>
  <si>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</si>
  <si>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</si>
  <si>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</si>
  <si>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</si>
  <si>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</si>
  <si>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</si>
  <si>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</si>
  <si>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</si>
  <si>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</si>
  <si>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</si>
  <si>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</si>
  <si>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</si>
  <si>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</si>
  <si>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</si>
  <si>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</si>
  <si>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3.0400 - 3084/3084/99 - UTILI DI BILANCIO</t>
  </si>
  <si>
    <t>E.3.04.02.03.000 - Entrate derivanti dalla distribuzione di dividendi da altre imprese</t>
  </si>
  <si>
    <t>E.3.04.02.03.002 - Entrate derivanti dalla distribuzione di dividendi da altre imprese partecipate non incluse in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</si>
  <si>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</si>
  <si>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</si>
  <si>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</si>
  <si>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</si>
  <si>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</si>
  <si>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</si>
  <si>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</si>
  <si>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</si>
  <si>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</si>
  <si>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</si>
  <si>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</si>
  <si>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</si>
  <si>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3.0500 - 3134/3134/99 - RIMBORSO ASSICURAZIONE PER INDENNIZZO DANNI</t>
  </si>
  <si>
    <t>E.3.05.01.01.000 - Indennizzi di assicurazione contro i danni</t>
  </si>
  <si>
    <t>E.3.05.01.01.001 - Indennizzi di assicurazione su beni immobili</t>
  </si>
  <si>
    <t>3.0500 - 3137/3137/99 - RECUPERO SPESE RISCALDAMENTO ACQUA ENEL ETC DA AFFITTAVOLI</t>
  </si>
  <si>
    <t>3.0500 - 3138/3138/99 - INTROITI E RIMBORSI DIVERSI</t>
  </si>
  <si>
    <t>3.0500 - 3148/3148/99 - CONCORSO COMUNE CONIOLO TRASPORTO ALUNNI SCUOLE ELEMENTARI</t>
  </si>
  <si>
    <t>E.3.05.02.03.002 - Entrate da rimborsi, recuperi e restituzioni di somme non dovute o incassate in eccesso da Amministrazioni Locali</t>
  </si>
  <si>
    <t>3.0500 - 3149/3149/99 - CONCORSO COMUNI CONIOLO CAMINO SOLONGHELLO MENSA SCUOLE ELEMENTARI/MEDIE</t>
  </si>
  <si>
    <t>3.0500 - 3155/3155/99 - INTROITI IVA PER SPLIT PAYMENTO FATTURE COMMERCIALI</t>
  </si>
  <si>
    <t>3.0500 - 3168/3168/99 - CONTRIBUTO  URI1 - URI2- URI 3</t>
  </si>
  <si>
    <t>4.0200 - 2038/2039/3 - Avviso misura 1.3.1 Piattaforma Nazionale Dati ANNCSU</t>
  </si>
  <si>
    <t>E.4.02.01.01.000 - Contributi agli investimenti da Amministrazioni Centrali</t>
  </si>
  <si>
    <t>4.0200 - 3038/3039/2 - Misura 2.2.3 “Digitalizzazione delle procedure (SUAP e SUE)”:</t>
  </si>
  <si>
    <t>E.4.02.01.01.001 - Contributi agli investimenti da Ministeri</t>
  </si>
  <si>
    <t>4.0200 - 3200/3200/1 - FONDO PROGETTAZIONE RELATIVA AD INTERVENTI DI MESSA IN SICUREZZA - ANNO 2024 - CUP.B74D24000120001</t>
  </si>
  <si>
    <t>4.0200 - 3200/3200/2 - FONDO PROGETTAZIONE INTERVENTI DI MESSA IN SICUREAZZA ANNO 2024 - CUP.B74D24000130001</t>
  </si>
  <si>
    <t>4.0200 - 3200/3200/99 - FONDO PROGETTAZIONE INTERVENTI MESSA IN SICUREZZA CODICE CUP.B76J16000230001</t>
  </si>
  <si>
    <t>E.4.02.01.02.000 - Contributi agli investimenti da Amministrazioni Locali</t>
  </si>
  <si>
    <t>E.4.02.01.02.001 - Contributi agli investimenti da Regioni e province autonome</t>
  </si>
  <si>
    <t>4.0200 - 3201/3201/1 - INTERVENTI A FAVORE DI COMUNI EFFICIENTAMENTO ENERGETICO E SVILUPPO SOSTENIBILE (L 160/2019 art. 1 c.29-37)</t>
  </si>
  <si>
    <t>4.0200 - 4010/4010/2 - PNRR - M2.C4.I2-2 Prevenire e contrastare gli effetti dei cambiamenti climatici sui fenomenti di dissesto idreogeologico e sulla vulnerabilità del territorio</t>
  </si>
  <si>
    <t>4.0200 - 4010/4010/4 - Lavori di consolidamento del versante sottostante Via Pizzaverino nel concentrico del comune - CUP. B78H25001370001</t>
  </si>
  <si>
    <t>4.0200 - 4010/4010/5 - Lavori di Completamento della Messa in sicurezza dei versanti sottostanti Fraz.roccchetta - CUP. B78H25001380001</t>
  </si>
  <si>
    <t>4.0200 - 4049/4049/99 - CONTRIBUTO REGIONE - Interventi di MANUTENZIONE STRAORDINARIA
per la riqualificazione del patrimonio edilizio scolastico esistente.  Annualità 2025 D.G.R. 30-1351 DEL 7-07-2025</t>
  </si>
  <si>
    <t>4.0200 - 4060/4060/1 - CONTRIBUTI IN CONTO ENERGIA PER INTERVENTI DI sostituzione di chiusure trasparenti comprensive di infissi delimitanti il volume climatizzato ( GSE S.p.A)</t>
  </si>
  <si>
    <t>E.4.02.03.03.000 - Contributi agli investimenti da altre Imprese</t>
  </si>
  <si>
    <t>E.4.02.03.03.999 - Contributi agli investimenti da altre Imprese</t>
  </si>
  <si>
    <t>4.0200 - 4060/4060/99 - CONTRIBUTI IN CONTO ENERGIA PER INTERVENTI DI RIQUALIFICAZIONE TERMICA. PAGAMENTI DAL GESTORE SERVIZI ENERGETICI (GSE S.p.A)</t>
  </si>
  <si>
    <t>4.0300 - 4046/4046/1 - CONTRIBUTO REGIONE COMPLETAMENTO MESSA IN SICUREZZA DEI VERSANTI SOTTOSTANTI LA FRAZ.QUARTI INTERESSATI DA DISSESTO IDROGEOLOGICI - CUP. B74D24000130001</t>
  </si>
  <si>
    <t>E.4.03.01.02.000 - Trasferimenti in conto capitale per assunzione di debiti dell'amministrazione da parte di Amministrazioni Locali</t>
  </si>
  <si>
    <t>E.4.03.01.02.001 - Trasferimenti in conto capitale per assunzione di debiti dell'amministrazione da parte di Regioni e province autonome</t>
  </si>
  <si>
    <t>4.0300 - 4047/4047/99 - Programma Regionale Integrato per lo sviluppo e la coesione territoriale -  “riqualificazione urbana” - Riqualificazione via Innocenzo Rossi nei
pressi di Piazza Deambrogio di Frazione Quarti</t>
  </si>
  <si>
    <t>4.0400 - 4006/4006/99 - PROVENTI DI CONCESSIONI CIMITERIALI AREE</t>
  </si>
  <si>
    <t>E.4.04.02.01.000 - Cessione di Terreni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</si>
  <si>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</si>
  <si>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</si>
  <si>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</si>
  <si>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4.0500 - 4034/4034/99 - CONTRIBUTO PER SMALTIMENTO COPERTURE IN FIBROCEMENTO EDIFICI COMUNALI</t>
  </si>
  <si>
    <t>4.0500 - 4035/4035/99 - PROVENTI CONCESSIONI EDILIZIE</t>
  </si>
  <si>
    <t>E.4.05.01.01.000 - Permessi di costruire</t>
  </si>
  <si>
    <t>E.4.05.01.01.001 - Permessi di costruire</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</si>
  <si>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</si>
  <si>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</si>
  <si>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</si>
  <si>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</si>
  <si>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</si>
  <si>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</si>
  <si>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</si>
  <si>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9.0100 - 6002/6002/2 - RITENUTE ERARIALI (r.a. 4%).</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</si>
  <si>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</si>
  <si>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</si>
  <si>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</si>
  <si>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</si>
  <si>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</si>
  <si>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</si>
  <si>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</si>
  <si>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</si>
  <si>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</si>
  <si>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</si>
  <si>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</si>
  <si>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</si>
  <si>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</si>
  <si>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9.0100 - 6007/6007/1 - REGOLARIZZAZIONE UTILIZZO VINCOLI</t>
  </si>
  <si>
    <t>E.9.01.99.06.000 - Entrate derivanti dalla gestione degli incassi vincolati degli enti locali</t>
  </si>
  <si>
    <t>9.0100 - 6008/6008/1 - ENTRATE A SEGUITO DI SPESE NON ANDATE A BUON FINE</t>
  </si>
  <si>
    <t>E.9.01.99.01.000 - Entrate a seguito di spese non andate a buon fine</t>
  </si>
  <si>
    <t>E.9.01.99.01.001 - Entrate a seguito di spese non andate a buon fine</t>
  </si>
  <si>
    <t>9.0200 - 6004/6004/99 - DEPOSITI CAUZIONALI.</t>
  </si>
  <si>
    <t>E.9.02.04.01.000 - Costituzione di depositi cauzionali o contrattuali di terzi</t>
  </si>
  <si>
    <t>E.9.02.04.01.001 - Costituzione di depositi cauzionali o contrattuali di terzi</t>
  </si>
  <si>
    <t>9.0200 - 6005/6005/99 - RIMBORSO SPESE PER SERVIZI CONTO TERZI.</t>
  </si>
  <si>
    <t>E.9.02.99.99.000 - Altre entrate per conto terzi</t>
  </si>
  <si>
    <t>E.9.02.99.99.999 - Altre entrate per conto terzi</t>
  </si>
  <si>
    <t>9.0200 - 6007/6007/99 - DEPOSITI PER SPESE CONTRATTUALI E D'ASTA.</t>
  </si>
  <si>
    <t>01.02.1 - 120/1038/1 - ONERI RIFLESSI A CARICO ENTE SU DIRITTI ROGITO AL SEGRETARIO</t>
  </si>
  <si>
    <t>U.1.01.02.01.000 - Contributi sociali effettivi a carico dell'ente</t>
  </si>
  <si>
    <t>U.1.01.02.01.001 - Contributi obbligatori per il personale</t>
  </si>
  <si>
    <t>01.02.1 - 120/1038/99 - QUOTA DIRITTI ROGITO AL SEGRETARIO.</t>
  </si>
  <si>
    <t>U.1.01.01.01.000 - Retribuzioni in denaro</t>
  </si>
  <si>
    <t>U.1.01.01.01.004 - Indennità ed altri compensi, esclusi i rimborsi spesa per missione, corrisposti al personale a tempo indeterminato</t>
  </si>
  <si>
    <t>01.03.1 - 230/1029/1 - STIPENDIO GESTIONE ECONOMICO/FINANZIARIA -PERSONALE ESTERNO</t>
  </si>
  <si>
    <t>U.1.01.01.01.003 - Straordinario per il personale a tempo indeterminato</t>
  </si>
  <si>
    <t>01.03.1 - 230/1029/99 - STIPENDIO GESTIONE ECONOMICO/FINANZIARIA</t>
  </si>
  <si>
    <t>U.1.01.01.01.002 - Voci stipendiali corrisposte al personale a tempo indeterminato</t>
  </si>
  <si>
    <t>01.03.1 - 230/1030/1 - ONERI PREVIDENZIALI ED ASSISTENZIALI GESTIONE ECONOMICO/FINANZIARIO- COMANDO ESTERNO</t>
  </si>
  <si>
    <t>01.03.1 - 230/1030/99 - ONERI PREVIDENZIALI ED ASSISTENZIALI GESTIONE ECONOMICO/FINANZIARIA</t>
  </si>
  <si>
    <t>01.04.1 - 360/1191/99 - Stipendio personale servizio tributario</t>
  </si>
  <si>
    <t>01.04.1 - 360/1192/99 - ONERI PREVIDENZIALI ED ASSISTENZIALI servizio tributario</t>
  </si>
  <si>
    <t>01.06.1 - 560/1081/1 - SPESE PER POSIZIONE ORGANIZZATIVA - AREA TECNICA</t>
  </si>
  <si>
    <t>U.1.01.01.01.008 - Indennità ed altri compensi, esclusi i rimborsi spesa documentati per missione, corrisposti al personale a tempo determinato</t>
  </si>
  <si>
    <t>01.06.1 - 560/1081/99 - STIPENDIO AL GEOMETRA</t>
  </si>
  <si>
    <t>01.06.1 - 560/1082/99 - ONERI PREVIDENZIALI ED ASSISTENZIALI GEOMETRA</t>
  </si>
  <si>
    <t>01.07.1 - 670/1170/99 - STIPENDIO  DEMOGRAFICO</t>
  </si>
  <si>
    <t>01.07.1 - 670/1171/99 - ONERI PREVIDENZIALI ED ASSISTENZIALI SERVIZIO DEMOGRAFICO</t>
  </si>
  <si>
    <t>01.07.1 - 740/1205/1 - SPESE PER CONSULTAZIONI ELETTORALI A CARICO DELLO STATO E REFERENDUM - STRAORDINARI</t>
  </si>
  <si>
    <t>01.07.1 - 740/1205/2 - SPESE PER CONSULTAZIONI ELETTORALI A CARICO DELLO STATO E REFERENDUM - ONERI</t>
  </si>
  <si>
    <t>01.10.1 - 10/2162/1 - Fondo posizioni organizzative - oneri previdenziali</t>
  </si>
  <si>
    <t>01.10.1 - 10/2162/99 - Fondo posizioni organizzative</t>
  </si>
  <si>
    <t>01.10.1 - 120/2163/1 - ONERI RINNOVO COTRATTUALE</t>
  </si>
  <si>
    <t>01.10.1 - 120/2163/99 - RINNOVO COTRATTUALE</t>
  </si>
  <si>
    <t>U.1.01.01.01.001 - Arretrati per anni precedenti corrisposti al personale a tempo indeterminato</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</si>
  <si>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</si>
  <si>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</si>
  <si>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</si>
  <si>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</si>
  <si>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</si>
  <si>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</si>
  <si>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</si>
  <si>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</si>
  <si>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</si>
  <si>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</si>
  <si>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</si>
  <si>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</si>
  <si>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01.03.1 - 290/1031/1 - IRAP GESTIONE ECONOMICO/FINANZIARIA- COMANDO ESTERNO</t>
  </si>
  <si>
    <t>01.03.1 - 290/1031/99 - IRAP GESTIONE ECONOMICO/FINANZIARIA</t>
  </si>
  <si>
    <t>01.04.1 - 360/1193/99 - IRAP servizio tributaria</t>
  </si>
  <si>
    <t>01.04.1 - 400/5026/99 - CANONI AFFISSIONI  E PUBBLICITA'</t>
  </si>
  <si>
    <t>U.1.02.01.03.000 - Imposta comunale sulla pubblicità e diritto sulle pubbliche affissioni</t>
  </si>
  <si>
    <t>U.1.02.01.03.001 - Imposta comunale sulla pubblicità e diritto sulle pubbliche affissioni</t>
  </si>
  <si>
    <t>01.05.1 - 510/4026/99 - SPESE REGISTRAZIONE CONTRATTI</t>
  </si>
  <si>
    <t>U.1.02.01.02.000 - Imposta di registro e di bollo</t>
  </si>
  <si>
    <t>U.1.02.01.02.001 - Imposta di registro e di bollo</t>
  </si>
  <si>
    <t>01.06.1 - 620/1090/99 - IRAP GEOMETRA</t>
  </si>
  <si>
    <t>01.07.1 - 730/1173/99 - IRAP SERVIZIO DEMOGRAFICO</t>
  </si>
  <si>
    <t>01.07.1 - 740/1205/3 - SPESE PER CONSULTAZIONI ELETTORALI A CARICO DELLO STATO E REFERENDUM - IRAP</t>
  </si>
  <si>
    <t>01.10.1 - 180/2162/2 - IRAP su Fondo Posizioni organizzative</t>
  </si>
  <si>
    <t>01.10.1 - 180/2163/2 - IRAP  RINNOVO CONTRATTUALE</t>
  </si>
  <si>
    <t>01.10.1 - 780/2166/1 - IRAP FONDO STRAORDINARI</t>
  </si>
  <si>
    <t>01.10.1 - 780/2166/2 - IRAP FONDO EFFICIENZA ( dal 2026)</t>
  </si>
  <si>
    <t>01.10.1 - 780/2166/99 - IRAP FONDO EFFICIENZA</t>
  </si>
  <si>
    <t>U.1.02.01.99.000 - Imposte, tasse e proventi assimilati a carico dell'ente n.a.c.</t>
  </si>
  <si>
    <t>01.11.1 - 840/1100/99 - IRAP PROFESSIONISTI</t>
  </si>
  <si>
    <t>04.06.1 - 1900/1417/1 - SPESE PER TRASPORTO ALUNNI SCUOLA ELEMENTARE ECONOMATO PER BOLLO SCUOLABUS</t>
  </si>
  <si>
    <t>U.1.02.01.09.000 - Tassa di circolazione dei veicoli a motore (tassa automobilistica)</t>
  </si>
  <si>
    <t>U.1.02.01.09.001 - Tassa di circolazione dei veicoli a motore (tassa automobilistica)</t>
  </si>
  <si>
    <t>04.06.1 - 1940/1881/3 - IRAP AUTISTA SCUOLABUS</t>
  </si>
  <si>
    <t>09.02.1 - 2780/1927/4 - SPESE GESTIONE AUTOMEZZI</t>
  </si>
  <si>
    <t>10.05.1 - 2820/1924/99 - IRAP CANTONIERI</t>
  </si>
  <si>
    <t>10.05.1 - 2820/1927/6 - BOLLO AUTOMEZZI COMUNALI</t>
  </si>
  <si>
    <t>01.01.1 - 20/1001/3 - CONSIGLIO DEI RAGAZZI</t>
  </si>
  <si>
    <t>U.1.03.01.02.000 - Altri beni di consumo</t>
  </si>
  <si>
    <t>01.01.1 - 20/1204/99 - Acquisto di beni  per servizio istituzionale ( ES.CORONE)</t>
  </si>
  <si>
    <t>U.1.03.01.02.999 - Altri beni e materiali di consumo n.a.c.</t>
  </si>
  <si>
    <t>01.01.1 - 30/1001/99 - INDENNITA' AL SINDACO ASSESSORI E CONSILIERI.</t>
  </si>
  <si>
    <t>U.1.03.02.01.000 - Organi e incarichi istituzionali dell'amministrazione</t>
  </si>
  <si>
    <t>U.1.03.02.01.001 - Organi istituzionali dell'amministrazione - Indennità</t>
  </si>
  <si>
    <t>01.01.1 - 50/4047/99 - SPESE PER PARTECIPAZIONE CONVEGNI</t>
  </si>
  <si>
    <t>U.1.03.02.01.002 - Organi istituzionali dell'amministrazione - Rimborsi</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</si>
  <si>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</si>
  <si>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</si>
  <si>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</si>
  <si>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</si>
  <si>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</si>
  <si>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</si>
  <si>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</si>
  <si>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</si>
  <si>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</si>
  <si>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</si>
  <si>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</si>
  <si>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</si>
  <si>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</si>
  <si>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</si>
  <si>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</si>
  <si>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</si>
  <si>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</si>
  <si>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</si>
  <si>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</si>
  <si>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</si>
  <si>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</si>
  <si>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</si>
  <si>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</si>
  <si>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</si>
  <si>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</si>
  <si>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01.05.1 - 460/1156/1 - SPESE PER MANUTENZIONE IMMOBILI</t>
  </si>
  <si>
    <t>01.05.1 - 460/1156/99 - SPESE PER MANUTENZIONE IMMOBILI (ACQUISTO BENI)</t>
  </si>
  <si>
    <t>01.05.1 - 470/1042/1 - MANUTENZIONE ORDINARIA IMMOBILI ED IMPIANTI</t>
  </si>
  <si>
    <t>U.1.03.02.09.000 - Manutenzione ordinaria e riparazioni</t>
  </si>
  <si>
    <t>01.05.1 - 470/1042/3 - MANUTENZIONE ORDINARIA IMMOBILI ED IMPIANTI (PRESTAZIONE DI SERVIZI)- CONDOMINIO</t>
  </si>
  <si>
    <t>01.05.1 - 470/1160/99 - SPESE PER GLI OROLOGI PUBBLICI</t>
  </si>
  <si>
    <t>U.1.03.02.09.004 - Manutenzione ordinaria e riparazioni di impianti e macchinari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</si>
  <si>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</si>
  <si>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</si>
  <si>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</si>
  <si>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</si>
  <si>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</si>
  <si>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01.07.1 - 20/1206/1 - RIVERSAMENTO MINISTERO INTERNO PER C.I. ELETTRONICA</t>
  </si>
  <si>
    <t>01.07.1 - 20/1206/99 - SPESE PER RILASCIOERRATE C.I. ELETTRONICA DA RIVERSARE</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</si>
  <si>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</si>
  <si>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</si>
  <si>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</si>
  <si>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</si>
  <si>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</si>
  <si>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</si>
  <si>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</si>
  <si>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</si>
  <si>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U.1.03.01.02.010 - Beni per consultazioni elettorali</t>
  </si>
  <si>
    <t>01.08.1 - 680/5019/99 - MISURA 1.4.4 ESTENSIONE DELL'UTILIZZO DELL'ANAGRAFE NAZIONALE
DIGITALE (ANPR) - ADESIONE ALLO STATO CIVILE DIGITALE (ANSC)</t>
  </si>
  <si>
    <t>U.1.03.02.19.000 - Servizi informatici e di telecomunicazioni</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</si>
  <si>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</si>
  <si>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</si>
  <si>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</si>
  <si>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</si>
  <si>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</si>
  <si>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</si>
  <si>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</si>
  <si>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</si>
  <si>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</si>
  <si>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</si>
  <si>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</si>
  <si>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</si>
  <si>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</si>
  <si>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</si>
  <si>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</si>
  <si>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</si>
  <si>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</si>
  <si>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 SPESE CONDOMINIO</t>
  </si>
  <si>
    <t>01.11.1 - 800/1043/7 - IMMOBILI COMUNALI UTENZE ACQUA POTABILE</t>
  </si>
  <si>
    <t>U.1.03.02.05.005 - Acqua</t>
  </si>
  <si>
    <t>01.11.1 - 800/1043/8 - Assistenza informatica una tantum per bandi digitali</t>
  </si>
  <si>
    <t>U.1.03.02.19.010 - Servizi di consulenza e prestazioni professionali ICT</t>
  </si>
  <si>
    <t>01.11.1 - 800/1051/99 - COSTI DI GESTIONE PER SERVIZIO CIVILE</t>
  </si>
  <si>
    <t>U.1.03.02.99.999 - Altri servizi diversi n.a.c.</t>
  </si>
  <si>
    <t>01.11.1 - 800/1058/99 - SPESE PER LITI , ARBITRAGGI , RISARCIMENTI.</t>
  </si>
  <si>
    <t>01.11.1 - 800/1060/1 - QUOTA ASSOCIATIVA "IL CEMENTO NELL'IDENTITA' CASALESE"</t>
  </si>
  <si>
    <t>01.11.1 - 800/1060/99 - CONTRIBUTI ASSOCIATIVI ANNUALI ANCI.- ANUTEL</t>
  </si>
  <si>
    <t>01.11.1 - 820/1060/2 - CONTRIBUTO ASSOCIATIVO COMUNI DEL MONFERRATO</t>
  </si>
  <si>
    <t>03.02.1 - 1350/5011/2 - CANONE ALLACCIO FIBRA</t>
  </si>
  <si>
    <t>U.1.03.02.05.002 - Telefonia mobile</t>
  </si>
  <si>
    <t>03.02.1 - 1350/5011/3 - CANONE ENERGIA ELETTRICA</t>
  </si>
  <si>
    <t>U.1.03.02.05.004 - Energia elettrica</t>
  </si>
  <si>
    <t>03.02.1 - 1350/5011/99 - manutenzione software</t>
  </si>
  <si>
    <t>04.01.1 - 1450/1346/2 - SPESE MAMTEMIM. E FUNZIONAM. SCUOLA MATERNA.</t>
  </si>
  <si>
    <t>04.01.1 - 1460/1347/2 - SPESE FUNZIONAMENTO SCUOLA MATERNA UTENZE ACQUA POTABILE</t>
  </si>
  <si>
    <t>04.01.1 - 1460/1347/99 - SPESE UTENZE SCUOLA MATERNA</t>
  </si>
  <si>
    <t>04.02.1 - 1560/1366/1 - SPESE PER SCUOLE ELEMENTARI (ACQUISTO BENI )</t>
  </si>
  <si>
    <t>U.1.03.01.02.007 - Altri materiali tecnico-specialistici non sanitari</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</si>
  <si>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</si>
  <si>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</si>
  <si>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</si>
  <si>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</si>
  <si>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</si>
  <si>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</si>
  <si>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</si>
  <si>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</si>
  <si>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</si>
  <si>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</si>
  <si>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</si>
  <si>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</si>
  <si>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</si>
  <si>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</si>
  <si>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04.06.1 - 1900/1429/99 - SPESE TRASPORTO ALUNNI SCUOLA MEDIA</t>
  </si>
  <si>
    <t>U.1.03.02.15.002 - Contratti di servizio di trasporto scolastico</t>
  </si>
  <si>
    <t>04.06.1 - 1900/5025/99 - SERVIZO DI PRE- SCUOLA (primaria )</t>
  </si>
  <si>
    <t>05.01.1 - 2670/2080/99 - MUSEO - TERRITORIO -ENRICO COLOMBOTTO ROSSO</t>
  </si>
  <si>
    <t>05.02.1 - 2000/1476/1 - SPESE PER BIBLIOTECA - ACQUISTO PUBBLICAZIONI</t>
  </si>
  <si>
    <t>U.1.03.01.01.000 - Giornali, riviste e pubblicazioni</t>
  </si>
  <si>
    <t>U.1.03.01.01.002 - Pubblicazioni</t>
  </si>
  <si>
    <t>05.02.1 - 2110/1515/2 - SPESE PER INIZIATIVE CULTURALI</t>
  </si>
  <si>
    <t>05.02.1 - 2110/1517/99 - SPESE FUNZIONAMENTO SALONE VERDI spese per eventi</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</si>
  <si>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</si>
  <si>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</si>
  <si>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</si>
  <si>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</si>
  <si>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</si>
  <si>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</si>
  <si>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</si>
  <si>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06.01.1 - 2340/1801/99 - SPESE PER GESIONE IMPIANTI SPORTIVI (PALESTRA/TENNIS)(VEDI RISORSA 3080)</t>
  </si>
  <si>
    <t>U.1.03.02.15.999 - Altre spese per contratti di servizio pubblico</t>
  </si>
  <si>
    <t>07.01.1 - 2560/2078/1 - INTERVENTI NEL CAMPO TURISTICO - Acquisto beni</t>
  </si>
  <si>
    <t>07.01.1 - 2560/2078/2 - INTERVENTI NEL CAMPO TURISTICO Consulenza</t>
  </si>
  <si>
    <t>U.1.03.02.10.000 - Consulenze</t>
  </si>
  <si>
    <t>U.1.03.02.10.002 - Esperti per commissioni, comitati e consigli</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</si>
  <si>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</si>
  <si>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</si>
  <si>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</si>
  <si>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</si>
  <si>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</si>
  <si>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</si>
  <si>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</si>
  <si>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</si>
  <si>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</si>
  <si>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09.02.1 - 3660/1808/2 - AREE VERDI  - MANUTENZIONE GIOCHI INFANZIA</t>
  </si>
  <si>
    <t>U.1.03.02.09.005 - Manutenzione ordinaria e riparazioni di attrezzature</t>
  </si>
  <si>
    <t>09.02.1 - 3660/1810/1 - SPESA  AREE VERDI COMUNALI acqua potabile</t>
  </si>
  <si>
    <t>09.02.1 - 3660/1810/2 - SPESA  AREE VERDI COMUNALI (PRESTAZ.SERVIZI - MANUTENZIONE)</t>
  </si>
  <si>
    <t>09.02.1 - 3660/1810/99 - SPESA  AREE VERDI COMUNALI (PRESTAZ.SERVIZI- canone energia elettrica)</t>
  </si>
  <si>
    <t>09.02.1 - 3660/1814/99 - SPESE GESTIONE ECOCOMPATTATORE</t>
  </si>
  <si>
    <t>09.03.1 - 3550/1736/99 - SERVIZIO RACCOLTA  RRSSUU</t>
  </si>
  <si>
    <t>U.1.03.02.15.004 - Contratti di servizio per la raccolta rifiuti</t>
  </si>
  <si>
    <t>10.05.1 - 2770/1925/99 - ACQUISTO VESTIARIO DI SERVIZIO</t>
  </si>
  <si>
    <t>U.1.03.01.02.004 - Vestiario</t>
  </si>
  <si>
    <t>10.05.1 - 2770/1927/2 - SPESE GESTIONE AUTOMEZZI (CARBURANTE)</t>
  </si>
  <si>
    <t>10.05.1 - 2770/1927/99 - SPESE GESTIONE AUTOMEZZI (ACQUISTO BENI)</t>
  </si>
  <si>
    <t>10.05.1 - 2770/1928/99 - SPESE PER STRADE (ACQUISTO BENI)</t>
  </si>
  <si>
    <t>10.05.1 - 2780/1923/1 - SPESE FORMAZIONE OPERATORI TECNICO-MANUTENTIVI/AUTISTI</t>
  </si>
  <si>
    <t>10.05.1 - 2780/1927/1 - SPESE GESTIONE AUTOMEZZI (PRESTAZIONE SERVIZI)</t>
  </si>
  <si>
    <t>10.05.1 - 2780/1928/1 - SPESE PER STRADE- manutenzione ordinaria</t>
  </si>
  <si>
    <t>10.05.1 - 2780/1934/99 - SPESE RIMOZIONE NEVE</t>
  </si>
  <si>
    <t>10.05.1 - 2780/1962/99 - SPESE APPALTO LAVORI AREA TECNICO -MANUTENTIVA</t>
  </si>
  <si>
    <t>10.05.1 - 2890/1937/1 - ENERGIA ELETTRICA PER ILLUMINAZIONE PUBBLICA</t>
  </si>
  <si>
    <t>10.05.1 - 2890/1938/99 - GESTIONE/MANUTENZIONE IMPIANTI ILLUMINAZIONE PUBBLICA</t>
  </si>
  <si>
    <t>U.1.03.02.15.015 - Contratti di servizio per l'illuminazione pubblica</t>
  </si>
  <si>
    <t>11.01.1 - 3330/1330/2 - SPESE MANUTENZIONE MEZZI PROTEZIONE CIVILE</t>
  </si>
  <si>
    <t>12.03.1 - 4090/1902/99 - INIZIATIVE A FAVORE ANZIANI E BAMBINI  (ACQUISTO BENI)</t>
  </si>
  <si>
    <t>12.07.1 - 4100/1903/99 - SERVIZIO PRELIEVI EMATICI</t>
  </si>
  <si>
    <t>U.1.03.02.18.002 - Acquisti di servizi sanitari per medicina di base</t>
  </si>
  <si>
    <t>12.07.1 - 4120/1875/99 - SERVIZIO TRASPORTO ANZIANI PRESSO STRUTTURE OSPEDALIERE</t>
  </si>
  <si>
    <t>12.09.1 - 4200/1656/1 - SPESE MANUTENZIONE CIMITERI</t>
  </si>
  <si>
    <t>12.09.1 - 4200/1656/99 - SPESE MANUTENZIONE CIMITERI (ACQUISTO BENI)</t>
  </si>
  <si>
    <t>12.09.1 - 4210/1662/1 - SPESE DIVERSE PER SERVIZI FUNEBRI - MANUTENZIONE ORDINARIA</t>
  </si>
  <si>
    <t>12.09.1 - 4210/1662/99 - SPESE DIVERSE PER SERVIZI FUNEBRI</t>
  </si>
  <si>
    <t>13.07.1 - 790/1157/1 - EMERGENZA COVID 19 DISPOSITIVI DI PREVENZIONE</t>
  </si>
  <si>
    <t>U.1.03.01.05.000 - Medicinali e altri beni di consumo sanitario</t>
  </si>
  <si>
    <t>U.1.03.01.05.999 - Altri beni e prodotti sanitari n.a.c.</t>
  </si>
  <si>
    <t>13.07.1 - 800/1158/1 - attività legale alla tutela della salute</t>
  </si>
  <si>
    <t>13.07.1 - 800/1158/2 - convenzione manutenzione apparecchiature (DAE)</t>
  </si>
  <si>
    <t>13.07.1 - 800/1158/99 - Corso di Primo Soccorso</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</si>
  <si>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</si>
  <si>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</si>
  <si>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</si>
  <si>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</si>
  <si>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</si>
  <si>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01.02.1 - 160/4045/1 - RIMBORSO SPSE DI NOTIFICA</t>
  </si>
  <si>
    <t>U.1.04.01.02.000 - Trasferimenti correnti a Amministrazioni Locali</t>
  </si>
  <si>
    <t>01.03.1 - 270/5015/2 - TRASFERIMENTO FSC - Ristori specifici di spesa Covid</t>
  </si>
  <si>
    <t>U.1.04.01.01.000 - Trasferimenti correnti a Amministrazioni Centrali</t>
  </si>
  <si>
    <t>U.1.04.01.01.001 - Trasferimenti correnti a Ministeri</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</si>
  <si>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</si>
  <si>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</si>
  <si>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</si>
  <si>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</si>
  <si>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</si>
  <si>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01.04.1 - 380/5026/1 - pagamenti affissioni e pubblicità</t>
  </si>
  <si>
    <t>01.06.1 - 600/1087/99 - RIMBORSO COMUNE DI TERRUGGIA PER SPESE GARA GAS</t>
  </si>
  <si>
    <t>U.1.04.01.02.003 - Trasferimenti correnti a Comuni</t>
  </si>
  <si>
    <t>01.11.1 - 820/2170/99 - ADESIONE SPORTELLO UNICO PER ATTIVITA' PRODUTTIVE</t>
  </si>
  <si>
    <t>03.01.1 - 1150/1270/1 - CONVENZIONE PER COMANDO INTERNO SERVZIO DI POLIZIA</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</si>
  <si>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</si>
  <si>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</si>
  <si>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</si>
  <si>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04.06.1 - 1700/1416/2 - Rimborso credito pasti</t>
  </si>
  <si>
    <t>05.02.1 - 2010/1476/99 - SPESE BIBLIOTECA (PRESTAZIONE DI SERVIZI)</t>
  </si>
  <si>
    <t>05.02.1 - 2140/1477/1 - SPESE PER NIZIATIVE CULTURALI - TRASFERIMENTI</t>
  </si>
  <si>
    <t>U.1.04.03.99.000 - Trasferimenti correnti a altre imprese</t>
  </si>
  <si>
    <t>U.1.04.03.99.999 - Trasferimenti correnti a altre imprese</t>
  </si>
  <si>
    <t>06.01.1 - 2360/1830/99 - CONTRIBUTI PER INIZIATIVE SPORTIVE E RICREATI</t>
  </si>
  <si>
    <t>07.01.1 - 2580/2114/99 - ADESIONE CONV.NE SERVIZIO DIFESA PRODUZIONI AGRICOLE</t>
  </si>
  <si>
    <t>07.01.1 - 2580/2118/99 - ADESIONE AL GRUPPO "G.A.L. BASSO MONFERRATO ASTIGIANO"</t>
  </si>
  <si>
    <t>U.1.04.04.01.000 - Trasferimenti correnti a Istituzioni Sociali Private</t>
  </si>
  <si>
    <t>U.1.04.04.01.001 - Trasferimenti correnti a Istituzioni Sociali Private</t>
  </si>
  <si>
    <t>07.01.1 - 2690/2085/99 - CONTRIBUTI A  ASSOCIAZIONI</t>
  </si>
  <si>
    <t>08.02.1 - 3240/1539/99 - Fondo sociale anno corrente</t>
  </si>
  <si>
    <t>U.1.04.01.03.000 - Trasferimenti correnti a Enti di Previdenza</t>
  </si>
  <si>
    <t>U.1.04.01.03.999 - Trasferimenti correnti a altri Enti di Previdenza n.a.c.</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</si>
  <si>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</si>
  <si>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</si>
  <si>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</si>
  <si>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</si>
  <si>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</si>
  <si>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</si>
  <si>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12.02.1 - 3790/4044/99 - CONTRIBUTI PER TRSPORTO ALUNNI DISABILI</t>
  </si>
  <si>
    <t>12.04.1 - 4120/4032/2 - ELEMENTO PEREQUITIVO TARI - URI3</t>
  </si>
  <si>
    <t>12.05.1 - 3790/4045/99 - SVILUPPO E POTENZIAMENTO ASILI NIDO FINO A 36 MESI</t>
  </si>
  <si>
    <t>12.07.1 - 4120/1887/99 - CONTRIBUTO AD ASL 21 PER ATTIVITA' SOCIO-ASSISTENZIALE</t>
  </si>
  <si>
    <t>U.1.04.01.02.999 - Trasferimenti correnti a altre Amministrazioni Locali n.a.c.</t>
  </si>
  <si>
    <t>12.08.1 - 20/1885/1 - contributo a sostegno dei minori (centri estivi )</t>
  </si>
  <si>
    <t>12.11.1 - 3790/5027/99 - CONTRIBUTO ASILI NIDO</t>
  </si>
  <si>
    <t>14.02.1 - 4780/1666/99 - GESTIONE ASSOCIATA SPERTELLO UNICO ATTIVITA' PRODUTTIVE DI CASALE MONFERRATO</t>
  </si>
  <si>
    <t>14.02.1 - 4780/1667/99 - DISTRETTO DIFFUSO DEL COMMERCIO</t>
  </si>
  <si>
    <t>16.01.1 - 5000/5018/99 - ADESIONE SERVIZI DIFESA PRODUZIONI AGRICOLE</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</si>
  <si>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</si>
  <si>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</si>
  <si>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</si>
  <si>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</si>
  <si>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</si>
  <si>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</si>
  <si>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</si>
  <si>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</si>
  <si>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</si>
  <si>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</si>
  <si>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</si>
  <si>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</si>
  <si>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01.03.1 - 230/1928/99 - SPESE PERSONALE COMANDO INTERNO (RAGIONERIA)</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</si>
  <si>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</si>
  <si>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</si>
  <si>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</si>
  <si>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</si>
  <si>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04.06.1 - 1880/1880/1 - SPESE PER PERSONALE IN COMANDO SU SCUOLABUS</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</si>
  <si>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</si>
  <si>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</si>
  <si>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</si>
  <si>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01.03.1 - 290/1032/99 - SPESE DOVUTE A SANZIONI</t>
  </si>
  <si>
    <t>U.1.10.05.01.000 - Spese dovute a sanzioni</t>
  </si>
  <si>
    <t>U.1.10.05.01.001 - Spese dovute a sanzioni</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</si>
  <si>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</si>
  <si>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</si>
  <si>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</si>
  <si>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</si>
  <si>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</si>
  <si>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</si>
  <si>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01.11.1 - 800/1044/5 - FRANCHIGIA</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</si>
  <si>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</si>
  <si>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</si>
  <si>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</si>
  <si>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</si>
  <si>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</si>
  <si>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04.06.1 - 1890/1428/1 - POLIZZA INFORTUNI</t>
  </si>
  <si>
    <t>U.1.10.04.01.999 - Altri premi di assicurazione contro i danni</t>
  </si>
  <si>
    <t>04.06.1 - 1900/1419/99 - SPESA PER ASSICURAZIONI (SCUOLABUS)</t>
  </si>
  <si>
    <t>10.05.1 - 2780/1927/5 - SPESE GESTIONE AUTOMEZZI ASSICURAZIONI</t>
  </si>
  <si>
    <t>11.01.1 - 3330/1330/1 - SPESE ASSICURAZIONI MEZZI PROTEZIONE CIVILE</t>
  </si>
  <si>
    <t>11.01.1 - 3350/1330/99 - SPESE PER GESTIONE GRUPPO PROTEZIONE</t>
  </si>
  <si>
    <t>U.1.10.99.99.000 - Altre spese correnti n.a.c.</t>
  </si>
  <si>
    <t>U.1.10.99.99.999 - Altre spese correnti n.a.c.</t>
  </si>
  <si>
    <t>12.08.1 - 4100/1885/99 - CONTRIBUTI PER ATTIVITA' PARROCCHIALI A SOSTEGNO MINORI E FAMIGLIE</t>
  </si>
  <si>
    <t>12.09.1 - 4230/1665/99 - SPESE RETROCESSIONE LOCULI</t>
  </si>
  <si>
    <t>20.01.1 - 880/2151/1 - FONDO DI RISERVA DI CASSA</t>
  </si>
  <si>
    <t>U.1.10.01.01.000 - Fondo di riserva</t>
  </si>
  <si>
    <t>U.1.10.01.01.001 - Fondi di riserva</t>
  </si>
  <si>
    <t>01.02.2 - 5870/4024/1 - INTERVENTO STRAORIDANRIO - modifiche rete dati e rifacimento rete wireless Uffici Comunali</t>
  </si>
  <si>
    <t>U.2.02.01.07.000 - Hardware</t>
  </si>
  <si>
    <t>01.02.2 - 5870/4030/1 - SVILLUPPO SOFTWARE PER INNOVAZIONE DIGITALE</t>
  </si>
  <si>
    <t>U.2.02.03.02.000 - Software</t>
  </si>
  <si>
    <t>U.2.02.03.02.001 - Sviluppo software e manutenzione evolutiva</t>
  </si>
  <si>
    <t>01.05.2 - 6130/3053/2 - MANUTENZIONE STRAORDINARIA FABBRICATI - EMERGENZA COVID - ALLESTIMENETO TETTOIA MAGAZZINO PER SANIFICAZIONE DA COVID E LAVORO IN SICUREZZA</t>
  </si>
  <si>
    <t>U.2.02.01.09.000 - Beni immobili</t>
  </si>
  <si>
    <t>U.2.02.01.09.019 - Fabbricati ad uso strumentale</t>
  </si>
  <si>
    <t>01.05.2 - 6130/3599/1 - CONTRIBUTO REGIONE COMPLETAMENTO MESSA IN SICUREZZA DEI VERSANTI SOTTOSTANTI LA FRAZ.QUARTI INTERESSATI DA DISSESTO IDROGEOLOGICI - CUP. B74D24000130001</t>
  </si>
  <si>
    <t>U.2.02.02.01.000 - Terreni</t>
  </si>
  <si>
    <t>U.2.02.02.01.999 - Altri terreni n.a.c.</t>
  </si>
  <si>
    <t>01.05.2 - 7030/3053/3 - MANUTENZIONE STRAORDINARIA FABBRICATI - SCUOLA DELL'INFANZIA</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</si>
  <si>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</si>
  <si>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</si>
  <si>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</si>
  <si>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</si>
  <si>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</si>
  <si>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01.06.2 - 6230/5023/1 - Misura 2.2.3 “Digitalizzazione delle procedure (SUAP e SUE)”- cofinanziamento</t>
  </si>
  <si>
    <t>01.06.2 - 6230/5023/99 - Misura 2.2.3 “Digitalizzazione delle procedure (SUAP e SUE)”:</t>
  </si>
  <si>
    <t>01.07.2 - 6330/5027/99 - Avviso misura 1.3.1 Piattaforma Nazionale Dati ANNCSU</t>
  </si>
  <si>
    <t>04.02.2 - 7170/4023/99 - GsE  sostituzione di chiusure trasparenti comprensive di infissi delimitanti il volume climatizzato</t>
  </si>
  <si>
    <t>U.2.02.01.09.003 - Fabbricati ad uso scolastico</t>
  </si>
  <si>
    <t>04.02.2 - 7180/4022/99 - INCARICO TECNICO PER RELAZIONE PIANO ANTINCENDIO</t>
  </si>
  <si>
    <t>04.06.2 - 7470/5024/99 - acquisto scuolabus</t>
  </si>
  <si>
    <t>U.2.02.01.01.000 - Mezzi di trasporto ad uso civile, di sicurezza e ordine pubblico</t>
  </si>
  <si>
    <t>U.2.02.01.01.001 - Mezzi di trasporto stradali</t>
  </si>
  <si>
    <t>05.02.2 - 7530/4013/99 - acquisto arredi per biblioteca</t>
  </si>
  <si>
    <t>U.2.02.01.03.000 - Mobili e arredi</t>
  </si>
  <si>
    <t>U.2.02.01.03.001 - Mobili e arredi per ufficio</t>
  </si>
  <si>
    <t>08.01.2 - 8530/3490/99 - Lavori di consolidamento del versante sottostante Via Pizzaverino nel concentrico del comune - CUP. B78H25001370001</t>
  </si>
  <si>
    <t>U.2.02.01.09.014 - Opere per la sistemazione del suolo</t>
  </si>
  <si>
    <t>08.01.2 - 8530/3491/2 - Lavori di Completamento della Messa in sicurezza dei versanti sottostanti Fraz.roccchetta - CUP. B78H25001380001</t>
  </si>
  <si>
    <t>08.01.2 - 8530/3491/3 - Lavori di "Sistemazione tratti in frana S.C. Castagnone-Rocchetta" nel Comune di Pontestura</t>
  </si>
  <si>
    <t>U.2.02.01.09.012 - Infrastrutture stradali</t>
  </si>
  <si>
    <t>08.01.2 - 8530/3493/99 - COMPLETAMENTO LAVORI CONSOLIDAMENTO S.DA COMUNALE VIALARDA ED AREA CIMITERIALE FR. QUARTI</t>
  </si>
  <si>
    <t>08.02.2 - 8630/5029/99 - Manutenzione straordinaria case popolari</t>
  </si>
  <si>
    <t>U.2.02.01.09.001 - Fabbricati ad uso abitativo</t>
  </si>
  <si>
    <t>09.02.2 - 8530/5012/99 - SVILUPPO SOSTENIBILE (L 160/2019 art. 1 c.29-37) - misura M2.C4.I2 - 2 TUTELA DEL TERRITORIO E DELLA RISORSA IDRICA - INTERVENTI DI RIQUALIFICAZIONE ENERGETICA IMMOBILI COMUNALI- Annualità2024</t>
  </si>
  <si>
    <t>09.02.2 - 9080/5028/99 - incarico studio per progettazione fattibilità - parco area giochi</t>
  </si>
  <si>
    <t>10.05.2 - 8230/3473/1 - MANUTENZIONE STRAORDINARIA VUIE PIAZZE E MARCIAPIEDI LR 145/2018</t>
  </si>
  <si>
    <t>10.05.2 - 8230/3473/2 - MANUTENZIONE STRAORDINARIA VUIE PIAZZE E MARCIAPIEDI- BELVEDERE</t>
  </si>
  <si>
    <t>10.05.2 - 8230/3473/3 - MANUTENZIONE STRAORDINARIA VUIE PIAZZE E MARCIAPIEDI- BENVEDERE ( da non usare)</t>
  </si>
  <si>
    <t>10.05.2 - 8230/3473/4 - MANUTENZIONE STRAORDINARIA VUIE PIAZZE E MARCIAPIEDI ( piano asfalti)</t>
  </si>
  <si>
    <t>10.05.2 - 8230/3473/99 - MANUTENZIONE STRAORDINARIA VUIE PIAZZE E MARCIAPIEDI</t>
  </si>
  <si>
    <t>10.05.2 - 8370/3474/3 - ACQUISTO  NUOVI PALI</t>
  </si>
  <si>
    <t>U.2.02.01.04.000 - Impianti e macchinari</t>
  </si>
  <si>
    <t>U.2.02.01.04.002 - Impianti</t>
  </si>
  <si>
    <t>12.09.2 - 9530/3303/99 - COSTRUZIONE MANUTENZIONE STRAORDINARIA CIMITERI</t>
  </si>
  <si>
    <t>U.2.02.01.09.015 - Cimiteri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</si>
  <si>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</si>
  <si>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</si>
  <si>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</si>
  <si>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</si>
  <si>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</si>
  <si>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03.02.2 - 6790/4035/99 - REALIZZAZIONE SERVIZIO VIDEOSORVEGLIANZA NEL TERRITORIO COMUNALE DI PONTESTURA</t>
  </si>
  <si>
    <t>09.02.2 - 9010/4028/99 - PROGETTO DI BONIFICA DEL TERRITORIO CON SMALTIMENTO RIFIUTI</t>
  </si>
  <si>
    <t>09.02.2 - 9110/4029/3 - Programmazione Regionale Integrata- NTERVENTI RIQUALIFICAZIONE DEL PAESAGGIO E DEL PATRIMONIO ARCHITETTONICO RURALE - “riqualificazione urbana” - Riqualificazione via Innocenzo Rossi nei pressi di Piazza Deambrogio di Frazione Quarti.</t>
  </si>
  <si>
    <t>09.02.2 - 9110/4029/99 - INTERVENTI RIQUALIFICAZIONE DEL PAESAGGIO E DEL PATRIMONIO ARCHITETTONICO RURALE - “riqualificazione urbana” - Riqualificazione via Innocenzo Rossi nei
pressi di Piazza Deambrogio di Frazione Quarti.</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</si>
  <si>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</si>
  <si>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</si>
  <si>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</si>
  <si>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</si>
  <si>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</si>
  <si>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</si>
  <si>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</si>
  <si>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</si>
  <si>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99.01.7 - 13540/5002/2 - VERSAMENTO IRPEF - RITENUTA 4%</t>
  </si>
  <si>
    <t>U.7.01.01.01.000 - Versamento della ritenuta del 4% sui contributi pubblici</t>
  </si>
  <si>
    <t>U.7.01.01.01.001 - Versamento della ritenuta del 4% sui contributi pubblici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</si>
  <si>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</si>
  <si>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</si>
  <si>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</si>
  <si>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</si>
  <si>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</si>
  <si>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</si>
  <si>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</si>
  <si>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</si>
  <si>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</si>
  <si>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</si>
  <si>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</si>
  <si>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</si>
  <si>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</si>
  <si>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</si>
  <si>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</si>
  <si>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99.01.7 - 13590/5007/1 - regolarizzazione provvisori utilizzo vincoli</t>
  </si>
  <si>
    <t>U.7.01.99.06.000 - Uscite derivanti dalla gestione degli incassi vincolati degli enti locali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</si>
  <si>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</si>
  <si>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</si>
  <si>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</si>
  <si>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</si>
  <si>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</si>
  <si>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</si>
  <si>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99.01.7 - 13590/5007/99 - RESTITUZIONE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</si>
</sst>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9">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16" fillId="0" borderId="101" xfId="0" applyNumberFormat="1" applyFont="1" applyBorder="1" applyAlignment="1" applyProtection="1">
      <alignment horizontal="right" wrapText="1"/>
      <protection locked="0"/>
    </xf>
    <xf numFmtId="3" fontId="16"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16" fillId="0" borderId="85" xfId="0" applyNumberFormat="1" applyFont="1" applyBorder="1" applyAlignment="1" applyProtection="1">
      <alignment horizontal="right" wrapText="1"/>
      <protection locked="0"/>
    </xf>
    <xf numFmtId="3" fontId="16"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xf numFmtId="3" fontId="6" fillId="0" borderId="101" xfId="0" applyNumberFormat="1" applyFont="1" applyBorder="1" applyProtection="1">
      <protection locked="0"/>
    </xf>
    <xf numFmtId="3" fontId="6" fillId="0" borderId="102" xfId="0" applyNumberFormat="1" applyFont="1" applyBorder="1" applyProtection="1">
      <protection locked="0"/>
    </xf>
    <xf numFmtId="3" fontId="15" fillId="0" borderId="85" xfId="0" applyNumberFormat="1" applyFont="1" applyBorder="1" applyProtection="1">
      <protection locked="0"/>
    </xf>
    <xf numFmtId="3" fontId="15" fillId="0" borderId="99" xfId="0" applyNumberFormat="1" applyFont="1" applyBorder="1" applyProtection="1">
      <protection locked="0"/>
    </xf>
    <xf numFmtId="3" fontId="6" fillId="0" borderId="85" xfId="0" applyNumberFormat="1" applyFont="1" applyBorder="1" applyProtection="1">
      <protection locked="0"/>
    </xf>
    <xf numFmtId="3" fontId="6" fillId="0" borderId="99" xfId="0" applyNumberFormat="1" applyFont="1" applyBorder="1" applyProtection="1">
      <protection locked="0"/>
    </xf>
    <xf numFmtId="3" fontId="15" fillId="0" borderId="88" xfId="0" applyNumberFormat="1" applyFont="1" applyBorder="1" applyProtection="1">
      <protection locked="0"/>
    </xf>
    <xf numFmtId="3" fontId="15" fillId="0" borderId="100"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6"/>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181</v>
      </c>
      <c r="G13" s="15" t="s">
        <v>143</v>
      </c>
      <c r="H13" s="14" t="s">
        <v>156</v>
      </c>
      <c r="I13" s="15" t="s">
        <v>143</v>
      </c>
      <c r="J13" s="16" t="s">
        <v>4</v>
      </c>
    </row>
    <row r="14" spans="1:10" s="20" customFormat="1" ht="19.5" customHeight="1">
      <c r="A14" s="17"/>
      <c r="B14" s="18" t="s">
        <v>138</v>
      </c>
      <c r="C14" s="49">
        <v>379634.68</v>
      </c>
      <c r="D14" s="50">
        <v>1197228.6</v>
      </c>
      <c r="E14" s="19"/>
      <c r="F14" s="19"/>
      <c r="G14" s="19"/>
      <c r="H14" s="19"/>
      <c r="I14" s="19"/>
      <c r="J14" s="19"/>
    </row>
    <row r="15" spans="1:10" s="23" customFormat="1" ht="16.5">
      <c r="A15" s="17"/>
      <c r="B15" s="21" t="s">
        <v>157</v>
      </c>
      <c r="C15" s="1"/>
      <c r="D15" s="50">
        <v>310451.56</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+C18+C27+C28+C29</f>
        <v>200926.21</v>
      </c>
      <c r="D17" s="52">
        <f>+D18+D27+D28+D29</f>
        <v>94555.96</v>
      </c>
      <c r="E17" s="52">
        <f>+E18+E27+E28+E29</f>
        <v>457527.54</v>
      </c>
      <c r="F17" s="52">
        <f>+F18+F27+F28+F29</f>
        <v>466752.16</v>
      </c>
      <c r="G17" s="52">
        <f>+G18+G27+G28+G29</f>
        <v>659214.63</v>
      </c>
      <c r="H17" s="52">
        <f>+H18+H27+H28+H29</f>
        <v>675843.32</v>
      </c>
      <c r="I17" s="52">
        <f>+I18+I27+I28+I29</f>
        <v>959780.85</v>
      </c>
      <c r="J17" s="53">
        <f>+J18+J27+J28+J29</f>
        <v>976631.23</v>
      </c>
    </row>
    <row r="18" spans="1:10" ht="15">
      <c r="A18" s="29" t="s">
        <v>147</v>
      </c>
      <c r="B18" s="28" t="s">
        <v>148</v>
      </c>
      <c r="C18" s="54">
        <f>SUM(C19:C26)</f>
        <v>200926.21</v>
      </c>
      <c r="D18" s="55">
        <f>SUM(D19:D26)</f>
        <v>94555.96</v>
      </c>
      <c r="E18" s="56">
        <f>SUM(E19:E26)</f>
        <v>457527.54</v>
      </c>
      <c r="F18" s="55">
        <f>SUM(F19:F26)</f>
        <v>466752.16</v>
      </c>
      <c r="G18" s="56">
        <f>SUM(G19:G26)</f>
        <v>659214.63</v>
      </c>
      <c r="H18" s="56">
        <f>SUM(H19:H26)</f>
        <v>675843.32</v>
      </c>
      <c r="I18" s="56">
        <f>SUM(I19:I26)</f>
        <v>959780.85</v>
      </c>
      <c r="J18" s="57">
        <f>SUM(J19:J26)</f>
        <v>976631.23</v>
      </c>
    </row>
    <row r="19" spans="1:10" ht="15">
      <c r="A19" s="29" t="s">
        <v>142</v>
      </c>
      <c r="B19" s="28" t="s">
        <v>154</v>
      </c>
      <c r="C19" s="58">
        <v>102733.17</v>
      </c>
      <c r="D19" s="59">
        <v>45262.58</v>
      </c>
      <c r="E19" s="60">
        <v>241576</v>
      </c>
      <c r="F19" s="60">
        <v>233129.12</v>
      </c>
      <c r="G19" s="60">
        <v>268702.27</v>
      </c>
      <c r="H19" s="60">
        <v>233129.12</v>
      </c>
      <c r="I19" s="59">
        <v>439672.13</v>
      </c>
      <c r="J19" s="61">
        <v>367512.35</v>
      </c>
    </row>
    <row r="20" spans="1:10" ht="15">
      <c r="A20" s="29" t="s">
        <v>141</v>
      </c>
      <c r="B20" s="28" t="s">
        <v>140</v>
      </c>
      <c r="C20" s="58">
        <v>24181.2</v>
      </c>
      <c r="D20" s="59">
        <v>9838.86</v>
      </c>
      <c r="E20" s="60">
        <v>42892.47</v>
      </c>
      <c r="F20" s="60">
        <v>64595.34</v>
      </c>
      <c r="G20" s="60">
        <v>50314.6</v>
      </c>
      <c r="H20" s="60">
        <v>64595.34</v>
      </c>
      <c r="I20" s="59">
        <v>59817.76</v>
      </c>
      <c r="J20" s="61">
        <v>64595.34</v>
      </c>
    </row>
    <row r="21" spans="1:10" ht="15">
      <c r="A21" s="29" t="s">
        <v>139</v>
      </c>
      <c r="B21" s="28" t="s">
        <v>183</v>
      </c>
      <c r="C21" s="58">
        <v>31081.31</v>
      </c>
      <c r="D21" s="59">
        <v>11758.52</v>
      </c>
      <c r="E21" s="60">
        <v>76595.54</v>
      </c>
      <c r="F21" s="60">
        <v>53206.63</v>
      </c>
      <c r="G21" s="60">
        <v>131679.77</v>
      </c>
      <c r="H21" s="60">
        <v>106091.3</v>
      </c>
      <c r="I21" s="59">
        <v>186127.36</v>
      </c>
      <c r="J21" s="61">
        <v>159000</v>
      </c>
    </row>
    <row r="22" spans="1:10" ht="15">
      <c r="A22" s="29" t="s">
        <v>184</v>
      </c>
      <c r="B22" s="28" t="s">
        <v>185</v>
      </c>
      <c r="C22" s="58">
        <v>41360.32</v>
      </c>
      <c r="D22" s="59">
        <v>27012.57</v>
      </c>
      <c r="E22" s="60">
        <v>92404.09</v>
      </c>
      <c r="F22" s="60">
        <v>110173.72</v>
      </c>
      <c r="G22" s="60">
        <v>202048.24</v>
      </c>
      <c r="H22" s="60">
        <v>266380.21</v>
      </c>
      <c r="I22" s="59">
        <v>265190.43</v>
      </c>
      <c r="J22" s="61">
        <v>379876.19</v>
      </c>
    </row>
    <row r="23" spans="1:10" ht="15">
      <c r="A23" s="29" t="s">
        <v>186</v>
      </c>
      <c r="B23" s="28" t="s">
        <v>187</v>
      </c>
      <c r="C23" s="58">
        <v>311.95</v>
      </c>
      <c r="D23" s="59">
        <v>97.54</v>
      </c>
      <c r="E23" s="60">
        <v>713.13</v>
      </c>
      <c r="F23" s="60">
        <v>1784.78</v>
      </c>
      <c r="G23" s="60">
        <v>1035.74</v>
      </c>
      <c r="H23" s="60">
        <v>1784.78</v>
      </c>
      <c r="I23" s="59">
        <v>1500.47</v>
      </c>
      <c r="J23" s="61">
        <v>1784.78</v>
      </c>
    </row>
    <row r="24" spans="1:10" ht="15">
      <c r="A24" s="29" t="s">
        <v>188</v>
      </c>
      <c r="B24" s="28" t="s">
        <v>189</v>
      </c>
      <c r="C24" s="58">
        <v>1258.26</v>
      </c>
      <c r="D24" s="59">
        <v>585.89</v>
      </c>
      <c r="E24" s="60">
        <v>3346.31</v>
      </c>
      <c r="F24" s="60">
        <v>3862.57</v>
      </c>
      <c r="G24" s="60">
        <v>5434.01</v>
      </c>
      <c r="H24" s="60">
        <v>3862.57</v>
      </c>
      <c r="I24" s="59">
        <v>7472.7</v>
      </c>
      <c r="J24" s="61">
        <v>3862.57</v>
      </c>
    </row>
    <row r="25" spans="1:10" ht="15">
      <c r="A25" s="29" t="s">
        <v>190</v>
      </c>
      <c r="B25" s="28" t="s">
        <v>191</v>
      </c>
      <c r="C25" s="58"/>
      <c r="D25" s="59"/>
      <c r="E25" s="60"/>
      <c r="F25" s="60"/>
      <c r="G25" s="60"/>
      <c r="H25" s="60"/>
      <c r="I25" s="59"/>
      <c r="J25" s="61"/>
    </row>
    <row r="26" spans="1:10" ht="15">
      <c r="A26" s="29"/>
      <c r="B26" s="28"/>
      <c r="C26" s="58"/>
      <c r="D26" s="60"/>
      <c r="E26" s="60"/>
      <c r="F26" s="60"/>
      <c r="G26" s="60"/>
      <c r="H26" s="60"/>
      <c r="I26" s="60"/>
      <c r="J26" s="61"/>
    </row>
    <row r="27" spans="1:10" ht="15">
      <c r="A27" s="29" t="s">
        <v>8</v>
      </c>
      <c r="B27" s="28" t="s">
        <v>158</v>
      </c>
      <c r="C27" s="58"/>
      <c r="D27" s="60"/>
      <c r="E27" s="60"/>
      <c r="F27" s="60"/>
      <c r="G27" s="60"/>
      <c r="H27" s="60"/>
      <c r="I27" s="60"/>
      <c r="J27" s="61"/>
    </row>
    <row r="28" spans="1:10" ht="15">
      <c r="A28" s="29" t="s">
        <v>9</v>
      </c>
      <c r="B28" s="28" t="s">
        <v>159</v>
      </c>
      <c r="C28" s="58"/>
      <c r="D28" s="60"/>
      <c r="E28" s="60"/>
      <c r="F28" s="60"/>
      <c r="G28" s="60"/>
      <c r="H28" s="60"/>
      <c r="I28" s="60"/>
      <c r="J28" s="61"/>
    </row>
    <row r="29" spans="1:10" ht="15">
      <c r="A29" s="29" t="s">
        <v>11</v>
      </c>
      <c r="B29" s="28" t="s">
        <v>10</v>
      </c>
      <c r="C29" s="58"/>
      <c r="D29" s="60"/>
      <c r="E29" s="60"/>
      <c r="F29" s="60"/>
      <c r="G29" s="60"/>
      <c r="H29" s="60"/>
      <c r="I29" s="60"/>
      <c r="J29" s="61"/>
    </row>
    <row r="30" spans="1:10" ht="15">
      <c r="A30" s="29" t="s">
        <v>13</v>
      </c>
      <c r="B30" s="30" t="s">
        <v>12</v>
      </c>
      <c r="C30" s="58"/>
      <c r="D30" s="60">
        <v>0</v>
      </c>
      <c r="E30" s="60">
        <v>82461.92</v>
      </c>
      <c r="F30" s="60">
        <v>0</v>
      </c>
      <c r="G30" s="60">
        <v>82461.92</v>
      </c>
      <c r="H30" s="60">
        <v>13788.5</v>
      </c>
      <c r="I30" s="60">
        <v>131111.41</v>
      </c>
      <c r="J30" s="61">
        <v>136000</v>
      </c>
    </row>
    <row r="31" spans="1:10" ht="30">
      <c r="A31" s="31" t="s">
        <v>5</v>
      </c>
      <c r="B31" s="32" t="s">
        <v>136</v>
      </c>
      <c r="C31" s="62">
        <f>+C17+C30</f>
        <v>200926.21</v>
      </c>
      <c r="D31" s="63">
        <f>+D17+D30</f>
        <v>94555.96</v>
      </c>
      <c r="E31" s="63">
        <f>+E17+E30</f>
        <v>539989.46</v>
      </c>
      <c r="F31" s="63">
        <f>+F17+F30</f>
        <v>466752.16</v>
      </c>
      <c r="G31" s="63">
        <f>+G17+G30</f>
        <v>741676.55</v>
      </c>
      <c r="H31" s="63">
        <f>+H17+H30</f>
        <v>689631.82</v>
      </c>
      <c r="I31" s="63">
        <f>+I17+I30</f>
        <v>1090892.26</v>
      </c>
      <c r="J31" s="64">
        <f>+J17+J30</f>
        <v>1112631.23</v>
      </c>
    </row>
    <row r="32" spans="1:10" s="33" customFormat="1" ht="15">
      <c r="A32" s="29" t="s">
        <v>17</v>
      </c>
      <c r="B32" s="28" t="s">
        <v>16</v>
      </c>
      <c r="C32" s="65">
        <v>62161.97</v>
      </c>
      <c r="D32" s="66">
        <v>382.59</v>
      </c>
      <c r="E32" s="66">
        <v>89036.96</v>
      </c>
      <c r="F32" s="67">
        <v>17387.01</v>
      </c>
      <c r="G32" s="67">
        <v>93595.58</v>
      </c>
      <c r="H32" s="67">
        <v>23193.3</v>
      </c>
      <c r="I32" s="68">
        <v>99410.6</v>
      </c>
      <c r="J32" s="69">
        <v>52474.5</v>
      </c>
    </row>
    <row r="33" spans="1:10" ht="15">
      <c r="A33" s="29" t="s">
        <v>19</v>
      </c>
      <c r="B33" s="28" t="s">
        <v>18</v>
      </c>
      <c r="C33" s="65">
        <v>3803.95</v>
      </c>
      <c r="D33" s="66">
        <v>0</v>
      </c>
      <c r="E33" s="66">
        <v>11411.85</v>
      </c>
      <c r="F33" s="67">
        <v>0</v>
      </c>
      <c r="G33" s="67">
        <v>11411.85</v>
      </c>
      <c r="H33" s="67">
        <v>0</v>
      </c>
      <c r="I33" s="68">
        <v>11411.85</v>
      </c>
      <c r="J33" s="69">
        <v>0</v>
      </c>
    </row>
    <row r="34" spans="1:10" ht="15">
      <c r="A34" s="29"/>
      <c r="B34" s="28" t="s">
        <v>120</v>
      </c>
      <c r="C34" s="65">
        <v>14867.16</v>
      </c>
      <c r="D34" s="66">
        <v>0</v>
      </c>
      <c r="E34" s="66">
        <v>14867.16</v>
      </c>
      <c r="F34" s="67">
        <v>23682.19</v>
      </c>
      <c r="G34" s="67">
        <v>14867.16</v>
      </c>
      <c r="H34" s="67">
        <v>31649.33</v>
      </c>
      <c r="I34" s="68">
        <v>23724.26</v>
      </c>
      <c r="J34" s="69">
        <v>60404.2</v>
      </c>
    </row>
    <row r="35" spans="1:10" ht="15">
      <c r="A35" s="31" t="s">
        <v>15</v>
      </c>
      <c r="B35" s="34" t="s">
        <v>135</v>
      </c>
      <c r="C35" s="62">
        <f>+C34+C33+C32</f>
        <v>80833.08</v>
      </c>
      <c r="D35" s="63">
        <f>+D34+D33+D32</f>
        <v>382.59</v>
      </c>
      <c r="E35" s="63">
        <f>+E34+E33+E32</f>
        <v>115315.97</v>
      </c>
      <c r="F35" s="63">
        <f>+F34+F33+F32</f>
        <v>41069.2</v>
      </c>
      <c r="G35" s="63">
        <f>+G34+G33+G32</f>
        <v>119874.59</v>
      </c>
      <c r="H35" s="63">
        <f>+H34+H33+H32</f>
        <v>54842.63</v>
      </c>
      <c r="I35" s="63">
        <f>+I34+I33+I32</f>
        <v>134546.71</v>
      </c>
      <c r="J35" s="64">
        <f>+J34+J33+J32</f>
        <v>112878.7</v>
      </c>
    </row>
    <row r="36" spans="1:10" ht="15">
      <c r="A36" s="29" t="s">
        <v>22</v>
      </c>
      <c r="B36" s="35" t="s">
        <v>21</v>
      </c>
      <c r="C36" s="65">
        <v>30478.46</v>
      </c>
      <c r="D36" s="66">
        <v>17071.94</v>
      </c>
      <c r="E36" s="66">
        <v>45714.77</v>
      </c>
      <c r="F36" s="67">
        <v>35263.51</v>
      </c>
      <c r="G36" s="67">
        <v>61816.06</v>
      </c>
      <c r="H36" s="67">
        <v>53279.45</v>
      </c>
      <c r="I36" s="68">
        <v>67605.04</v>
      </c>
      <c r="J36" s="69">
        <v>66901.68</v>
      </c>
    </row>
    <row r="37" spans="1:10" ht="30">
      <c r="A37" s="29" t="s">
        <v>24</v>
      </c>
      <c r="B37" s="35" t="s">
        <v>23</v>
      </c>
      <c r="C37" s="65">
        <v>3064</v>
      </c>
      <c r="D37" s="66">
        <v>2558</v>
      </c>
      <c r="E37" s="66">
        <v>8160</v>
      </c>
      <c r="F37" s="67">
        <v>4274</v>
      </c>
      <c r="G37" s="67">
        <v>10192</v>
      </c>
      <c r="H37" s="67">
        <v>4686.43</v>
      </c>
      <c r="I37" s="68">
        <v>17256</v>
      </c>
      <c r="J37" s="69">
        <v>5500</v>
      </c>
    </row>
    <row r="38" spans="1:10" ht="15">
      <c r="A38" s="29" t="s">
        <v>26</v>
      </c>
      <c r="B38" s="28" t="s">
        <v>25</v>
      </c>
      <c r="C38" s="65">
        <v>0.21</v>
      </c>
      <c r="D38" s="66">
        <v>48.74</v>
      </c>
      <c r="E38" s="66">
        <v>0.21</v>
      </c>
      <c r="F38" s="67">
        <v>48.74</v>
      </c>
      <c r="G38" s="67">
        <v>0.21</v>
      </c>
      <c r="H38" s="67">
        <v>53.78</v>
      </c>
      <c r="I38" s="68">
        <v>196.67</v>
      </c>
      <c r="J38" s="69">
        <v>110.6</v>
      </c>
    </row>
    <row r="39" spans="1:10" ht="15">
      <c r="A39" s="29" t="s">
        <v>28</v>
      </c>
      <c r="B39" s="28" t="s">
        <v>27</v>
      </c>
      <c r="C39" s="70"/>
      <c r="D39" s="71">
        <v>0</v>
      </c>
      <c r="E39" s="71"/>
      <c r="F39" s="72">
        <v>0</v>
      </c>
      <c r="G39" s="72"/>
      <c r="H39" s="72">
        <v>10</v>
      </c>
      <c r="I39" s="73"/>
      <c r="J39" s="74">
        <v>20</v>
      </c>
    </row>
    <row r="40" spans="1:10" ht="15">
      <c r="A40" s="29" t="s">
        <v>30</v>
      </c>
      <c r="B40" s="28" t="s">
        <v>29</v>
      </c>
      <c r="C40" s="70">
        <v>19923.24</v>
      </c>
      <c r="D40" s="71">
        <v>36767.73</v>
      </c>
      <c r="E40" s="71">
        <v>35257.94</v>
      </c>
      <c r="F40" s="72">
        <v>56721.27</v>
      </c>
      <c r="G40" s="72">
        <v>50419.34</v>
      </c>
      <c r="H40" s="72">
        <v>87365.21</v>
      </c>
      <c r="I40" s="73">
        <v>62078.38</v>
      </c>
      <c r="J40" s="74">
        <v>133686.95</v>
      </c>
    </row>
    <row r="41" spans="1:10" ht="15">
      <c r="A41" s="31" t="s">
        <v>20</v>
      </c>
      <c r="B41" s="34" t="s">
        <v>119</v>
      </c>
      <c r="C41" s="62">
        <f>+C40+C39+C38+C37+C36</f>
        <v>53465.91</v>
      </c>
      <c r="D41" s="63">
        <f>+D40+D39+D38+D37+D36</f>
        <v>56446.41</v>
      </c>
      <c r="E41" s="63">
        <f>+E40+E39+E38+E37+E36</f>
        <v>89132.92</v>
      </c>
      <c r="F41" s="63">
        <f>+F40+F39+F38+F37+F36</f>
        <v>96307.52</v>
      </c>
      <c r="G41" s="63">
        <f>+G40+G39+G38+G37+G36</f>
        <v>122427.61</v>
      </c>
      <c r="H41" s="63">
        <f>+H40+H39+H38+H37+H36</f>
        <v>145394.87</v>
      </c>
      <c r="I41" s="63">
        <f>+I40+I39+I38+I37+I36</f>
        <v>147136.09</v>
      </c>
      <c r="J41" s="64">
        <f>+J40+J39+J38+J37+J36</f>
        <v>206219.23</v>
      </c>
    </row>
    <row r="42" spans="1:10" ht="15">
      <c r="A42" s="29" t="s">
        <v>33</v>
      </c>
      <c r="B42" s="28" t="s">
        <v>32</v>
      </c>
      <c r="C42" s="70"/>
      <c r="D42" s="71"/>
      <c r="E42" s="71"/>
      <c r="F42" s="72"/>
      <c r="G42" s="72"/>
      <c r="H42" s="72"/>
      <c r="I42" s="73"/>
      <c r="J42" s="74"/>
    </row>
    <row r="43" spans="1:10" ht="15">
      <c r="A43" s="29" t="s">
        <v>34</v>
      </c>
      <c r="B43" s="28" t="s">
        <v>0</v>
      </c>
      <c r="C43" s="70"/>
      <c r="D43" s="71">
        <v>0</v>
      </c>
      <c r="E43" s="71">
        <v>683712.2</v>
      </c>
      <c r="F43" s="72">
        <v>68763.68</v>
      </c>
      <c r="G43" s="72">
        <v>760395.8</v>
      </c>
      <c r="H43" s="72">
        <v>268612.5</v>
      </c>
      <c r="I43" s="73">
        <v>1237987</v>
      </c>
      <c r="J43" s="74">
        <v>758960.3</v>
      </c>
    </row>
    <row r="44" spans="1:10" ht="15">
      <c r="A44" s="29" t="s">
        <v>35</v>
      </c>
      <c r="B44" s="28" t="s">
        <v>1</v>
      </c>
      <c r="C44" s="70"/>
      <c r="D44" s="71">
        <v>0</v>
      </c>
      <c r="E44" s="71"/>
      <c r="F44" s="72">
        <v>0</v>
      </c>
      <c r="G44" s="72"/>
      <c r="H44" s="72">
        <v>0</v>
      </c>
      <c r="I44" s="73"/>
      <c r="J44" s="74">
        <v>832566.94</v>
      </c>
    </row>
    <row r="45" spans="1:10" ht="15">
      <c r="A45" s="29" t="s">
        <v>37</v>
      </c>
      <c r="B45" s="28" t="s">
        <v>36</v>
      </c>
      <c r="C45" s="65"/>
      <c r="D45" s="66">
        <v>0</v>
      </c>
      <c r="E45" s="66"/>
      <c r="F45" s="67">
        <v>0</v>
      </c>
      <c r="G45" s="67"/>
      <c r="H45" s="67">
        <v>5000</v>
      </c>
      <c r="I45" s="68"/>
      <c r="J45" s="69">
        <v>5000</v>
      </c>
    </row>
    <row r="46" spans="1:10" ht="15">
      <c r="A46" s="29" t="s">
        <v>38</v>
      </c>
      <c r="B46" s="28" t="s">
        <v>2</v>
      </c>
      <c r="C46" s="65">
        <v>793.35</v>
      </c>
      <c r="D46" s="66">
        <v>4128</v>
      </c>
      <c r="E46" s="66">
        <v>21678.07</v>
      </c>
      <c r="F46" s="67">
        <v>15504.68</v>
      </c>
      <c r="G46" s="67">
        <v>22134.83</v>
      </c>
      <c r="H46" s="67">
        <v>15504.68</v>
      </c>
      <c r="I46" s="68">
        <v>76941.46</v>
      </c>
      <c r="J46" s="69">
        <v>28746.59</v>
      </c>
    </row>
    <row r="47" spans="1:10" ht="15">
      <c r="A47" s="31" t="s">
        <v>31</v>
      </c>
      <c r="B47" s="34" t="s">
        <v>118</v>
      </c>
      <c r="C47" s="62">
        <f>+C46+C45+C44+C43+C42</f>
        <v>793.35</v>
      </c>
      <c r="D47" s="63">
        <f>+D46+D45+D44+D43+D42</f>
        <v>4128</v>
      </c>
      <c r="E47" s="63">
        <f>+E46+E45+E44+E43+E42</f>
        <v>705390.27</v>
      </c>
      <c r="F47" s="63">
        <f>+F46+F45+F44+F43+F42</f>
        <v>84268.36</v>
      </c>
      <c r="G47" s="63">
        <f>+G46+G45+G44+G43+G42</f>
        <v>782530.63</v>
      </c>
      <c r="H47" s="63">
        <f>+H46+H45+H44+H43+H42</f>
        <v>289117.18</v>
      </c>
      <c r="I47" s="63">
        <f>+I46+I45+I44+I43+I42</f>
        <v>1314928.46</v>
      </c>
      <c r="J47" s="64">
        <f>+J46+J45+J44+J43+J42</f>
        <v>1625273.83</v>
      </c>
    </row>
    <row r="48" spans="1:10" ht="15">
      <c r="A48" s="29" t="s">
        <v>41</v>
      </c>
      <c r="B48" s="28" t="s">
        <v>40</v>
      </c>
      <c r="C48" s="70"/>
      <c r="D48" s="71"/>
      <c r="E48" s="71"/>
      <c r="F48" s="72"/>
      <c r="G48" s="72"/>
      <c r="H48" s="72"/>
      <c r="I48" s="73"/>
      <c r="J48" s="74"/>
    </row>
    <row r="49" spans="1:10" ht="15">
      <c r="A49" s="29" t="s">
        <v>43</v>
      </c>
      <c r="B49" s="28" t="s">
        <v>42</v>
      </c>
      <c r="C49" s="70"/>
      <c r="D49" s="71"/>
      <c r="E49" s="71"/>
      <c r="F49" s="72"/>
      <c r="G49" s="72"/>
      <c r="H49" s="72"/>
      <c r="I49" s="73"/>
      <c r="J49" s="74"/>
    </row>
    <row r="50" spans="1:10" ht="15">
      <c r="A50" s="29" t="s">
        <v>45</v>
      </c>
      <c r="B50" s="28" t="s">
        <v>44</v>
      </c>
      <c r="C50" s="70"/>
      <c r="D50" s="71"/>
      <c r="E50" s="71"/>
      <c r="F50" s="72"/>
      <c r="G50" s="72"/>
      <c r="H50" s="72"/>
      <c r="I50" s="73"/>
      <c r="J50" s="74"/>
    </row>
    <row r="51" spans="1:10" ht="15">
      <c r="A51" s="29" t="s">
        <v>47</v>
      </c>
      <c r="B51" s="28" t="s">
        <v>46</v>
      </c>
      <c r="C51" s="75"/>
      <c r="D51" s="76"/>
      <c r="E51" s="76"/>
      <c r="F51" s="77"/>
      <c r="G51" s="77"/>
      <c r="H51" s="77"/>
      <c r="I51" s="78"/>
      <c r="J51" s="79"/>
    </row>
    <row r="52" spans="1:10" ht="15">
      <c r="A52" s="31" t="s">
        <v>39</v>
      </c>
      <c r="B52" s="32" t="s">
        <v>117</v>
      </c>
      <c r="C52" s="62">
        <f>+C51+C50+C49+C48</f>
        <v>0</v>
      </c>
      <c r="D52" s="63">
        <f>+D51+D50+D49+D48</f>
        <v>0</v>
      </c>
      <c r="E52" s="63">
        <f>+E51+E50+E49+E48</f>
        <v>0</v>
      </c>
      <c r="F52" s="63">
        <f>+F51+F50+F49+F48</f>
        <v>0</v>
      </c>
      <c r="G52" s="63">
        <f>+G51+G50+G49+G48</f>
        <v>0</v>
      </c>
      <c r="H52" s="63">
        <f>+H51+H50+H49+H48</f>
        <v>0</v>
      </c>
      <c r="I52" s="63">
        <f>+I51+I50+I49+I48</f>
        <v>0</v>
      </c>
      <c r="J52" s="64">
        <f>+J51+J50+J49+J48</f>
        <v>0</v>
      </c>
    </row>
    <row r="53" spans="1:10" ht="15">
      <c r="A53" s="29" t="s">
        <v>50</v>
      </c>
      <c r="B53" s="28" t="s">
        <v>49</v>
      </c>
      <c r="C53" s="75"/>
      <c r="D53" s="76"/>
      <c r="E53" s="76"/>
      <c r="F53" s="77"/>
      <c r="G53" s="77"/>
      <c r="H53" s="77"/>
      <c r="I53" s="78"/>
      <c r="J53" s="79"/>
    </row>
    <row r="54" spans="1:10" ht="15">
      <c r="A54" s="29" t="s">
        <v>52</v>
      </c>
      <c r="B54" s="28" t="s">
        <v>51</v>
      </c>
      <c r="C54" s="75"/>
      <c r="D54" s="76"/>
      <c r="E54" s="76"/>
      <c r="F54" s="77"/>
      <c r="G54" s="77"/>
      <c r="H54" s="77"/>
      <c r="I54" s="78"/>
      <c r="J54" s="79"/>
    </row>
    <row r="55" spans="1:10" ht="15">
      <c r="A55" s="29" t="s">
        <v>54</v>
      </c>
      <c r="B55" s="28" t="s">
        <v>53</v>
      </c>
      <c r="C55" s="75"/>
      <c r="D55" s="76"/>
      <c r="E55" s="76"/>
      <c r="F55" s="77"/>
      <c r="G55" s="77"/>
      <c r="H55" s="77"/>
      <c r="I55" s="78"/>
      <c r="J55" s="79"/>
    </row>
    <row r="56" spans="1:10" ht="15">
      <c r="A56" s="29" t="s">
        <v>56</v>
      </c>
      <c r="B56" s="28" t="s">
        <v>55</v>
      </c>
      <c r="C56" s="75"/>
      <c r="D56" s="76"/>
      <c r="E56" s="76"/>
      <c r="F56" s="77"/>
      <c r="G56" s="77"/>
      <c r="H56" s="77"/>
      <c r="I56" s="78"/>
      <c r="J56" s="79"/>
    </row>
    <row r="57" spans="1:10" ht="15">
      <c r="A57" s="31" t="s">
        <v>48</v>
      </c>
      <c r="B57" s="34" t="s">
        <v>116</v>
      </c>
      <c r="C57" s="62">
        <f>+C56+C55+C54+C53</f>
        <v>0</v>
      </c>
      <c r="D57" s="63">
        <f>+D56+D55+D54+D53</f>
        <v>0</v>
      </c>
      <c r="E57" s="63">
        <f>+E56+E55+E54+E53</f>
        <v>0</v>
      </c>
      <c r="F57" s="63">
        <f>+F56+F55+F54+F53</f>
        <v>0</v>
      </c>
      <c r="G57" s="63">
        <f>+G56+G55+G54+G53</f>
        <v>0</v>
      </c>
      <c r="H57" s="63">
        <f>+H56+H55+H54+H53</f>
        <v>0</v>
      </c>
      <c r="I57" s="63">
        <f>+I56+I55+I54+I53</f>
        <v>0</v>
      </c>
      <c r="J57" s="64">
        <f>+J56+J55+J54+J53</f>
        <v>0</v>
      </c>
    </row>
    <row r="58" spans="1:10" ht="15">
      <c r="A58" s="29" t="s">
        <v>59</v>
      </c>
      <c r="B58" s="28" t="s">
        <v>58</v>
      </c>
      <c r="C58" s="75">
        <v>55195.63</v>
      </c>
      <c r="D58" s="76">
        <v>61290.71</v>
      </c>
      <c r="E58" s="76">
        <v>221562.86</v>
      </c>
      <c r="F58" s="77">
        <v>97468.18</v>
      </c>
      <c r="G58" s="77">
        <v>271223.86</v>
      </c>
      <c r="H58" s="77">
        <v>293987.11</v>
      </c>
      <c r="I58" s="78">
        <v>472217.2</v>
      </c>
      <c r="J58" s="79">
        <v>499819.23</v>
      </c>
    </row>
    <row r="59" spans="1:10" ht="15">
      <c r="A59" s="29" t="s">
        <v>61</v>
      </c>
      <c r="B59" s="28" t="s">
        <v>60</v>
      </c>
      <c r="C59" s="75">
        <v>295</v>
      </c>
      <c r="D59" s="76">
        <v>0</v>
      </c>
      <c r="E59" s="76">
        <v>295</v>
      </c>
      <c r="F59" s="77">
        <v>320</v>
      </c>
      <c r="G59" s="77">
        <v>540</v>
      </c>
      <c r="H59" s="77">
        <v>8660</v>
      </c>
      <c r="I59" s="78">
        <v>583.68</v>
      </c>
      <c r="J59" s="79">
        <v>17000</v>
      </c>
    </row>
    <row r="60" spans="1:10" ht="15.75">
      <c r="A60" s="31" t="s">
        <v>57</v>
      </c>
      <c r="B60" s="32" t="s">
        <v>115</v>
      </c>
      <c r="C60" s="62">
        <f>+C59+C58</f>
        <v>55490.63</v>
      </c>
      <c r="D60" s="63">
        <f>+D59+D58</f>
        <v>61290.71</v>
      </c>
      <c r="E60" s="63">
        <f>+E59+E58</f>
        <v>221857.86</v>
      </c>
      <c r="F60" s="63">
        <f>+F59+F58</f>
        <v>97788.18</v>
      </c>
      <c r="G60" s="63">
        <f>+G59+G58</f>
        <v>271763.86</v>
      </c>
      <c r="H60" s="63">
        <f>+H59+H58</f>
        <v>302647.11</v>
      </c>
      <c r="I60" s="63">
        <f>+I59+I58</f>
        <v>472800.88</v>
      </c>
      <c r="J60" s="64">
        <f>+J59+J58</f>
        <v>516819.23</v>
      </c>
    </row>
    <row r="61" spans="1:10" ht="18.75">
      <c r="A61" s="36" t="s">
        <v>121</v>
      </c>
      <c r="B61" s="37" t="s">
        <v>144</v>
      </c>
      <c r="C61" s="80"/>
      <c r="D61" s="81">
        <v>0</v>
      </c>
      <c r="E61" s="81"/>
      <c r="F61" s="81">
        <v>0</v>
      </c>
      <c r="G61" s="82"/>
      <c r="H61" s="82">
        <v>0</v>
      </c>
      <c r="I61" s="82"/>
      <c r="J61" s="83">
        <v>0</v>
      </c>
    </row>
    <row r="62" spans="1:10" s="23" customFormat="1" ht="16.5">
      <c r="A62" s="187" t="s">
        <v>155</v>
      </c>
      <c r="B62" s="188"/>
      <c r="C62" s="84">
        <f>+C61+C60+C57+C52+C47+C41+C35+C31</f>
        <v>391509.18</v>
      </c>
      <c r="D62" s="85">
        <f>D61+D60+D57+D52+D47+D41+D35+D31</f>
        <v>216803.67</v>
      </c>
      <c r="E62" s="85">
        <f>E61+E60+E57+E52+E47+E41+E35+E31</f>
        <v>1671686.48</v>
      </c>
      <c r="F62" s="85">
        <f>F61+F60+F57+F52+F47+F41+F35+F31</f>
        <v>786185.42</v>
      </c>
      <c r="G62" s="85">
        <f>G61+G60+G57+G52+G47+G41+G35+G31</f>
        <v>2038273.24</v>
      </c>
      <c r="H62" s="85">
        <f>H61+H60+H57+H52+H47+H41+H35+H31</f>
        <v>1481633.61</v>
      </c>
      <c r="I62" s="85">
        <f>I61+I60+I57+I52+I47+I41+I35+I31</f>
        <v>3160304.4</v>
      </c>
      <c r="J62" s="86">
        <f>J61+J60+J57+J52+J47+J41+J35+J31</f>
        <v>3573822.22</v>
      </c>
    </row>
    <row r="63" spans="1:10" ht="16.5">
      <c r="A63" s="193" t="s">
        <v>160</v>
      </c>
      <c r="B63" s="194"/>
      <c r="C63" s="2"/>
      <c r="D63" s="87">
        <v>382.59</v>
      </c>
      <c r="E63" s="3"/>
      <c r="F63" s="87">
        <v>17915.85</v>
      </c>
      <c r="G63" s="3"/>
      <c r="H63" s="87">
        <v>17915.85</v>
      </c>
      <c r="I63" s="3"/>
      <c r="J63" s="89">
        <v>17915.85</v>
      </c>
    </row>
    <row r="64" spans="1:10" ht="16.5">
      <c r="A64" s="187" t="s">
        <v>133</v>
      </c>
      <c r="B64" s="188"/>
      <c r="C64" s="84">
        <f>+C62+C14</f>
        <v>771143.86</v>
      </c>
      <c r="D64" s="85">
        <f>+D62+D14</f>
        <v>1414032.27</v>
      </c>
      <c r="E64" s="85">
        <f>+E62+C14</f>
        <v>2051321.16</v>
      </c>
      <c r="F64" s="85">
        <f>+F62+D14</f>
        <v>1983414.02</v>
      </c>
      <c r="G64" s="85">
        <f>+G62+C14</f>
        <v>2417907.92</v>
      </c>
      <c r="H64" s="85">
        <f>+H62+D14</f>
        <v>2678862.21</v>
      </c>
      <c r="I64" s="85">
        <f>+I62+C14</f>
        <v>3539939.08</v>
      </c>
      <c r="J64" s="86">
        <f>+J62+D14</f>
        <v>4771050.82</v>
      </c>
    </row>
    <row r="65" spans="1:10" ht="16.5">
      <c r="A65" s="193" t="s">
        <v>161</v>
      </c>
      <c r="B65" s="194"/>
      <c r="C65" s="2"/>
      <c r="D65" s="88">
        <f>+D63+$D15</f>
        <v>310834.15</v>
      </c>
      <c r="E65" s="3"/>
      <c r="F65" s="88">
        <f>+F63+$D15</f>
        <v>328367.41</v>
      </c>
      <c r="G65" s="3"/>
      <c r="H65" s="88">
        <f>+H63+$D15</f>
        <v>328367.41</v>
      </c>
      <c r="I65" s="3"/>
      <c r="J65" s="88">
        <f>+J63+$D15</f>
        <v>328367.41</v>
      </c>
    </row>
    <row r="66" spans="1:10" ht="18.95" customHeight="1">
      <c r="A66" s="6"/>
      <c r="B66" s="39"/>
      <c r="C66" s="38"/>
      <c r="D66" s="38"/>
      <c r="E66" s="38"/>
      <c r="F66" s="38"/>
      <c r="G66" s="38"/>
      <c r="H66" s="38"/>
      <c r="I66" s="38"/>
      <c r="J66" s="38"/>
    </row>
    <row r="67" spans="1:10" ht="21" customHeight="1">
      <c r="A67" s="195" t="s">
        <v>130</v>
      </c>
      <c r="B67" s="184" t="s">
        <v>131</v>
      </c>
      <c r="C67" s="182" t="s">
        <v>122</v>
      </c>
      <c r="D67" s="182"/>
      <c r="E67" s="182"/>
      <c r="F67" s="182"/>
      <c r="G67" s="182"/>
      <c r="H67" s="182"/>
      <c r="I67" s="182"/>
      <c r="J67" s="183"/>
    </row>
    <row r="68" spans="1:10" ht="33" customHeight="1">
      <c r="A68" s="196"/>
      <c r="B68" s="185"/>
      <c r="C68" s="209" t="s">
        <v>177</v>
      </c>
      <c r="D68" s="210"/>
      <c r="E68" s="203" t="s">
        <v>178</v>
      </c>
      <c r="F68" s="204"/>
      <c r="G68" s="205" t="s">
        <v>179</v>
      </c>
      <c r="H68" s="204"/>
      <c r="I68" s="205" t="s">
        <v>180</v>
      </c>
      <c r="J68" s="206"/>
    </row>
    <row r="69" spans="1:10" ht="37.5" customHeight="1">
      <c r="A69" s="197"/>
      <c r="B69" s="186"/>
      <c r="C69" s="15" t="s">
        <v>143</v>
      </c>
      <c r="D69" s="14" t="s">
        <v>182</v>
      </c>
      <c r="E69" s="15" t="s">
        <v>143</v>
      </c>
      <c r="F69" s="14" t="s">
        <v>182</v>
      </c>
      <c r="G69" s="15" t="s">
        <v>143</v>
      </c>
      <c r="H69" s="14" t="s">
        <v>156</v>
      </c>
      <c r="I69" s="15" t="s">
        <v>143</v>
      </c>
      <c r="J69" s="16" t="s">
        <v>4</v>
      </c>
    </row>
    <row r="70" spans="1:10" ht="15.75">
      <c r="A70" s="29" t="s">
        <v>64</v>
      </c>
      <c r="B70" s="28" t="s">
        <v>63</v>
      </c>
      <c r="C70" s="90">
        <v>45597.25</v>
      </c>
      <c r="D70" s="91">
        <v>63556.75</v>
      </c>
      <c r="E70" s="91">
        <v>93859</v>
      </c>
      <c r="F70" s="91">
        <v>113889.98</v>
      </c>
      <c r="G70" s="91"/>
      <c r="H70" s="91">
        <v>201742.16</v>
      </c>
      <c r="I70" s="91">
        <v>250639.7</v>
      </c>
      <c r="J70" s="92">
        <v>330568.7</v>
      </c>
    </row>
    <row r="71" spans="1:10" ht="15">
      <c r="A71" s="29" t="s">
        <v>66</v>
      </c>
      <c r="B71" s="28" t="s">
        <v>65</v>
      </c>
      <c r="C71" s="93">
        <v>29610.24</v>
      </c>
      <c r="D71" s="94">
        <v>4589.32</v>
      </c>
      <c r="E71" s="94">
        <v>59138.74</v>
      </c>
      <c r="F71" s="94">
        <v>8370.28</v>
      </c>
      <c r="G71" s="94"/>
      <c r="H71" s="94">
        <v>16571.51</v>
      </c>
      <c r="I71" s="94">
        <v>81035.37</v>
      </c>
      <c r="J71" s="95">
        <v>27705.8</v>
      </c>
    </row>
    <row r="72" spans="1:10" ht="15">
      <c r="A72" s="29" t="s">
        <v>68</v>
      </c>
      <c r="B72" s="28" t="s">
        <v>67</v>
      </c>
      <c r="C72" s="96">
        <v>172627.19</v>
      </c>
      <c r="D72" s="97">
        <v>173378.26</v>
      </c>
      <c r="E72" s="97">
        <v>354461.44</v>
      </c>
      <c r="F72" s="97">
        <v>332271.26</v>
      </c>
      <c r="G72" s="97"/>
      <c r="H72" s="97">
        <v>650248.86</v>
      </c>
      <c r="I72" s="97">
        <v>654203.76</v>
      </c>
      <c r="J72" s="98">
        <v>1032261.49</v>
      </c>
    </row>
    <row r="73" spans="1:10" ht="15">
      <c r="A73" s="29" t="s">
        <v>69</v>
      </c>
      <c r="B73" s="28" t="s">
        <v>14</v>
      </c>
      <c r="C73" s="93">
        <v>4902.74</v>
      </c>
      <c r="D73" s="94">
        <v>17737.73</v>
      </c>
      <c r="E73" s="94">
        <v>30449.06</v>
      </c>
      <c r="F73" s="94">
        <v>52738.98</v>
      </c>
      <c r="G73" s="94"/>
      <c r="H73" s="94">
        <v>74901.43</v>
      </c>
      <c r="I73" s="94">
        <v>62568.31</v>
      </c>
      <c r="J73" s="95">
        <v>137133.09</v>
      </c>
    </row>
    <row r="74" spans="1:10" ht="15">
      <c r="A74" s="29" t="s">
        <v>71</v>
      </c>
      <c r="B74" s="28" t="s">
        <v>70</v>
      </c>
      <c r="C74" s="93"/>
      <c r="D74" s="94"/>
      <c r="E74" s="94"/>
      <c r="F74" s="94"/>
      <c r="G74" s="94"/>
      <c r="H74" s="94"/>
      <c r="I74" s="94"/>
      <c r="J74" s="95"/>
    </row>
    <row r="75" spans="1:10" ht="15">
      <c r="A75" s="29" t="s">
        <v>72</v>
      </c>
      <c r="B75" s="28" t="s">
        <v>12</v>
      </c>
      <c r="C75" s="96"/>
      <c r="D75" s="97"/>
      <c r="E75" s="97"/>
      <c r="F75" s="97"/>
      <c r="G75" s="97"/>
      <c r="H75" s="97"/>
      <c r="I75" s="97"/>
      <c r="J75" s="98"/>
    </row>
    <row r="76" spans="1:10" ht="15">
      <c r="A76" s="29" t="s">
        <v>74</v>
      </c>
      <c r="B76" s="28" t="s">
        <v>73</v>
      </c>
      <c r="C76" s="96"/>
      <c r="D76" s="97">
        <v>0</v>
      </c>
      <c r="E76" s="97"/>
      <c r="F76" s="97">
        <v>0</v>
      </c>
      <c r="G76" s="97"/>
      <c r="H76" s="97">
        <v>0</v>
      </c>
      <c r="I76" s="97">
        <v>10089.48</v>
      </c>
      <c r="J76" s="98">
        <v>8974.02</v>
      </c>
    </row>
    <row r="77" spans="1:10" ht="15">
      <c r="A77" s="29" t="s">
        <v>76</v>
      </c>
      <c r="B77" s="28" t="s">
        <v>75</v>
      </c>
      <c r="C77" s="93"/>
      <c r="D77" s="94"/>
      <c r="E77" s="94"/>
      <c r="F77" s="94"/>
      <c r="G77" s="94"/>
      <c r="H77" s="94"/>
      <c r="I77" s="94"/>
      <c r="J77" s="95"/>
    </row>
    <row r="78" spans="1:10" ht="15">
      <c r="A78" s="29" t="s">
        <v>78</v>
      </c>
      <c r="B78" s="28" t="s">
        <v>77</v>
      </c>
      <c r="C78" s="93"/>
      <c r="D78" s="94">
        <v>7769.29</v>
      </c>
      <c r="E78" s="94">
        <v>18633.61</v>
      </c>
      <c r="F78" s="94">
        <v>28518.71</v>
      </c>
      <c r="G78" s="94"/>
      <c r="H78" s="94">
        <v>48632.69</v>
      </c>
      <c r="I78" s="94">
        <v>55846.94</v>
      </c>
      <c r="J78" s="95">
        <v>102226.5</v>
      </c>
    </row>
    <row r="79" spans="1:10" ht="15">
      <c r="A79" s="29" t="s">
        <v>80</v>
      </c>
      <c r="B79" s="28" t="s">
        <v>79</v>
      </c>
      <c r="C79" s="93">
        <v>815.03</v>
      </c>
      <c r="D79" s="94">
        <v>7822.06</v>
      </c>
      <c r="E79" s="94">
        <v>1716.49</v>
      </c>
      <c r="F79" s="94">
        <v>8635.48</v>
      </c>
      <c r="G79" s="94"/>
      <c r="H79" s="94">
        <v>34435.86</v>
      </c>
      <c r="I79" s="94">
        <v>19901.65</v>
      </c>
      <c r="J79" s="95">
        <v>60768.81</v>
      </c>
    </row>
    <row r="80" spans="1:10" ht="15">
      <c r="A80" s="31" t="s">
        <v>62</v>
      </c>
      <c r="B80" s="34" t="s">
        <v>127</v>
      </c>
      <c r="C80" s="99">
        <f>SUM(C70:C79)</f>
        <v>253552.45</v>
      </c>
      <c r="D80" s="100">
        <f>SUM(D70:D79)</f>
        <v>274853.41</v>
      </c>
      <c r="E80" s="100">
        <f>SUM(E70:E79)</f>
        <v>558258.34</v>
      </c>
      <c r="F80" s="100">
        <f>SUM(F70:F79)</f>
        <v>544424.69</v>
      </c>
      <c r="G80" s="100">
        <f>SUM(G70:G79)</f>
        <v>0</v>
      </c>
      <c r="H80" s="100">
        <f>SUM(H70:H79)</f>
        <v>1026532.51</v>
      </c>
      <c r="I80" s="100">
        <f>SUM(I70:I79)</f>
        <v>1134285.21</v>
      </c>
      <c r="J80" s="101">
        <f>SUM(J70:J79)</f>
        <v>1699638.41</v>
      </c>
    </row>
    <row r="81" spans="1:10" ht="15">
      <c r="A81" s="29" t="s">
        <v>83</v>
      </c>
      <c r="B81" s="28" t="s">
        <v>82</v>
      </c>
      <c r="C81" s="102"/>
      <c r="D81" s="103"/>
      <c r="E81" s="94"/>
      <c r="F81" s="94"/>
      <c r="G81" s="94"/>
      <c r="H81" s="94"/>
      <c r="I81" s="94"/>
      <c r="J81" s="95"/>
    </row>
    <row r="82" spans="1:10" ht="15">
      <c r="A82" s="29" t="s">
        <v>85</v>
      </c>
      <c r="B82" s="28" t="s">
        <v>84</v>
      </c>
      <c r="C82" s="96">
        <v>135100.42</v>
      </c>
      <c r="D82" s="97">
        <v>107538.62</v>
      </c>
      <c r="E82" s="97">
        <v>846771.37</v>
      </c>
      <c r="F82" s="97">
        <v>120677.32</v>
      </c>
      <c r="G82" s="97"/>
      <c r="H82" s="97">
        <v>253740.48</v>
      </c>
      <c r="I82" s="97">
        <v>927049.76</v>
      </c>
      <c r="J82" s="98">
        <v>1563047.98</v>
      </c>
    </row>
    <row r="83" spans="1:10" ht="15">
      <c r="A83" s="29" t="s">
        <v>86</v>
      </c>
      <c r="B83" s="28" t="s">
        <v>0</v>
      </c>
      <c r="C83" s="93"/>
      <c r="D83" s="94"/>
      <c r="E83" s="94"/>
      <c r="F83" s="94"/>
      <c r="G83" s="94"/>
      <c r="H83" s="94"/>
      <c r="I83" s="94"/>
      <c r="J83" s="95"/>
    </row>
    <row r="84" spans="1:10" ht="15">
      <c r="A84" s="29" t="s">
        <v>87</v>
      </c>
      <c r="B84" s="28" t="s">
        <v>1</v>
      </c>
      <c r="C84" s="93"/>
      <c r="D84" s="94"/>
      <c r="E84" s="94"/>
      <c r="F84" s="94"/>
      <c r="G84" s="94"/>
      <c r="H84" s="94"/>
      <c r="I84" s="94"/>
      <c r="J84" s="95"/>
    </row>
    <row r="85" spans="1:10" ht="15">
      <c r="A85" s="29" t="s">
        <v>89</v>
      </c>
      <c r="B85" s="28" t="s">
        <v>88</v>
      </c>
      <c r="C85" s="104">
        <v>21960.52</v>
      </c>
      <c r="D85" s="105">
        <v>5113</v>
      </c>
      <c r="E85" s="105">
        <v>30158.52</v>
      </c>
      <c r="F85" s="105">
        <v>9179.49</v>
      </c>
      <c r="G85" s="105"/>
      <c r="H85" s="105">
        <v>29869.98</v>
      </c>
      <c r="I85" s="105">
        <v>37341.19</v>
      </c>
      <c r="J85" s="106">
        <v>210900.55</v>
      </c>
    </row>
    <row r="86" spans="1:10" ht="15">
      <c r="A86" s="31" t="s">
        <v>81</v>
      </c>
      <c r="B86" s="34" t="s">
        <v>126</v>
      </c>
      <c r="C86" s="99">
        <f>SUM(C81:C85)</f>
        <v>157060.94</v>
      </c>
      <c r="D86" s="100">
        <f>SUM(D81:D85)</f>
        <v>112651.62</v>
      </c>
      <c r="E86" s="100">
        <f>SUM(E81:E85)</f>
        <v>876929.89</v>
      </c>
      <c r="F86" s="100">
        <f>SUM(F81:F85)</f>
        <v>129856.81</v>
      </c>
      <c r="G86" s="100">
        <f>SUM(G81:G85)</f>
        <v>0</v>
      </c>
      <c r="H86" s="100">
        <f>SUM(H81:H85)</f>
        <v>283610.46</v>
      </c>
      <c r="I86" s="100">
        <f>SUM(I81:I85)</f>
        <v>964390.95</v>
      </c>
      <c r="J86" s="101">
        <f>SUM(J81:J85)</f>
        <v>1773948.53</v>
      </c>
    </row>
    <row r="87" spans="1:10" ht="15">
      <c r="A87" s="29" t="s">
        <v>92</v>
      </c>
      <c r="B87" s="28" t="s">
        <v>91</v>
      </c>
      <c r="C87" s="107"/>
      <c r="D87" s="108"/>
      <c r="E87" s="108"/>
      <c r="F87" s="108"/>
      <c r="G87" s="108"/>
      <c r="H87" s="108"/>
      <c r="I87" s="108"/>
      <c r="J87" s="109"/>
    </row>
    <row r="88" spans="1:10" ht="15">
      <c r="A88" s="29" t="s">
        <v>94</v>
      </c>
      <c r="B88" s="28" t="s">
        <v>93</v>
      </c>
      <c r="C88" s="107"/>
      <c r="D88" s="108"/>
      <c r="E88" s="108"/>
      <c r="F88" s="108"/>
      <c r="G88" s="108"/>
      <c r="H88" s="108"/>
      <c r="I88" s="108"/>
      <c r="J88" s="109"/>
    </row>
    <row r="89" spans="1:10" ht="15">
      <c r="A89" s="29" t="s">
        <v>96</v>
      </c>
      <c r="B89" s="28" t="s">
        <v>95</v>
      </c>
      <c r="C89" s="107"/>
      <c r="D89" s="108"/>
      <c r="E89" s="108"/>
      <c r="F89" s="108"/>
      <c r="G89" s="108"/>
      <c r="H89" s="108"/>
      <c r="I89" s="108"/>
      <c r="J89" s="109"/>
    </row>
    <row r="90" spans="1:10" ht="15">
      <c r="A90" s="29" t="s">
        <v>98</v>
      </c>
      <c r="B90" s="28" t="s">
        <v>97</v>
      </c>
      <c r="C90" s="93"/>
      <c r="D90" s="94"/>
      <c r="E90" s="94"/>
      <c r="F90" s="94"/>
      <c r="G90" s="94"/>
      <c r="H90" s="94"/>
      <c r="I90" s="94"/>
      <c r="J90" s="95"/>
    </row>
    <row r="91" spans="1:10" ht="15">
      <c r="A91" s="31" t="s">
        <v>90</v>
      </c>
      <c r="B91" s="34" t="s">
        <v>125</v>
      </c>
      <c r="C91" s="99">
        <f>SUM(C87:C90)</f>
        <v>0</v>
      </c>
      <c r="D91" s="110">
        <f>SUM(D87:D90)</f>
        <v>0</v>
      </c>
      <c r="E91" s="110">
        <f>SUM(E87:E90)</f>
        <v>0</v>
      </c>
      <c r="F91" s="110">
        <f>SUM(F87:F90)</f>
        <v>0</v>
      </c>
      <c r="G91" s="110">
        <f>SUM(G87:G90)</f>
        <v>0</v>
      </c>
      <c r="H91" s="110">
        <f>SUM(H87:H90)</f>
        <v>0</v>
      </c>
      <c r="I91" s="110">
        <f>SUM(I87:I90)</f>
        <v>0</v>
      </c>
      <c r="J91" s="111">
        <f>SUM(J87:J90)</f>
        <v>0</v>
      </c>
    </row>
    <row r="92" spans="1:10" ht="15">
      <c r="A92" s="29" t="s">
        <v>101</v>
      </c>
      <c r="B92" s="28" t="s">
        <v>100</v>
      </c>
      <c r="C92" s="107"/>
      <c r="D92" s="108"/>
      <c r="E92" s="108"/>
      <c r="F92" s="108"/>
      <c r="G92" s="108"/>
      <c r="H92" s="108"/>
      <c r="I92" s="108"/>
      <c r="J92" s="109"/>
    </row>
    <row r="93" spans="1:10" ht="15">
      <c r="A93" s="29" t="s">
        <v>103</v>
      </c>
      <c r="B93" s="28" t="s">
        <v>102</v>
      </c>
      <c r="C93" s="107"/>
      <c r="D93" s="108"/>
      <c r="E93" s="108"/>
      <c r="F93" s="108"/>
      <c r="G93" s="108"/>
      <c r="H93" s="108"/>
      <c r="I93" s="108"/>
      <c r="J93" s="109"/>
    </row>
    <row r="94" spans="1:10" ht="15">
      <c r="A94" s="29" t="s">
        <v>105</v>
      </c>
      <c r="B94" s="28" t="s">
        <v>104</v>
      </c>
      <c r="C94" s="107"/>
      <c r="D94" s="108">
        <v>0</v>
      </c>
      <c r="E94" s="108"/>
      <c r="F94" s="108">
        <v>0</v>
      </c>
      <c r="G94" s="108"/>
      <c r="H94" s="108">
        <v>0</v>
      </c>
      <c r="I94" s="108">
        <v>22977.21</v>
      </c>
      <c r="J94" s="109">
        <v>20991</v>
      </c>
    </row>
    <row r="95" spans="1:10" ht="15">
      <c r="A95" s="29" t="s">
        <v>107</v>
      </c>
      <c r="B95" s="28" t="s">
        <v>106</v>
      </c>
      <c r="C95" s="107"/>
      <c r="D95" s="108"/>
      <c r="E95" s="108"/>
      <c r="F95" s="108"/>
      <c r="G95" s="108"/>
      <c r="H95" s="108"/>
      <c r="I95" s="108"/>
      <c r="J95" s="109"/>
    </row>
    <row r="96" spans="1:10" ht="15">
      <c r="A96" s="29" t="s">
        <v>109</v>
      </c>
      <c r="B96" s="28" t="s">
        <v>108</v>
      </c>
      <c r="C96" s="107"/>
      <c r="D96" s="108"/>
      <c r="E96" s="108"/>
      <c r="F96" s="108"/>
      <c r="G96" s="108"/>
      <c r="H96" s="108"/>
      <c r="I96" s="108"/>
      <c r="J96" s="109"/>
    </row>
    <row r="97" spans="1:10" ht="15">
      <c r="A97" s="31" t="s">
        <v>99</v>
      </c>
      <c r="B97" s="34" t="s">
        <v>124</v>
      </c>
      <c r="C97" s="112">
        <f>SUM(C92:C96)</f>
        <v>0</v>
      </c>
      <c r="D97" s="110">
        <f>SUM(D92:D96)</f>
        <v>0</v>
      </c>
      <c r="E97" s="110">
        <f>SUM(E92:E96)</f>
        <v>0</v>
      </c>
      <c r="F97" s="110">
        <f>SUM(F92:F96)</f>
        <v>0</v>
      </c>
      <c r="G97" s="110">
        <f>SUM(G92:G96)</f>
        <v>0</v>
      </c>
      <c r="H97" s="110">
        <f>SUM(H92:H96)</f>
        <v>0</v>
      </c>
      <c r="I97" s="110">
        <f>SUM(I92:I96)</f>
        <v>22977.21</v>
      </c>
      <c r="J97" s="111">
        <f>SUM(J92:J96)</f>
        <v>20991</v>
      </c>
    </row>
    <row r="98" spans="1:10" ht="30">
      <c r="A98" s="31" t="s">
        <v>168</v>
      </c>
      <c r="B98" s="40" t="s">
        <v>128</v>
      </c>
      <c r="C98" s="113"/>
      <c r="D98" s="114"/>
      <c r="E98" s="114"/>
      <c r="F98" s="114"/>
      <c r="G98" s="114"/>
      <c r="H98" s="114"/>
      <c r="I98" s="114"/>
      <c r="J98" s="115"/>
    </row>
    <row r="99" spans="1:10" ht="15">
      <c r="A99" s="29" t="s">
        <v>112</v>
      </c>
      <c r="B99" s="28" t="s">
        <v>111</v>
      </c>
      <c r="C99" s="107">
        <v>52200.4</v>
      </c>
      <c r="D99" s="108">
        <v>83712.3</v>
      </c>
      <c r="E99" s="108">
        <v>206039.24</v>
      </c>
      <c r="F99" s="108">
        <v>122627.48</v>
      </c>
      <c r="G99" s="108"/>
      <c r="H99" s="108">
        <v>319840.03</v>
      </c>
      <c r="I99" s="108">
        <v>478558.83</v>
      </c>
      <c r="J99" s="109">
        <v>526229.95</v>
      </c>
    </row>
    <row r="100" spans="1:10" ht="15">
      <c r="A100" s="29" t="s">
        <v>114</v>
      </c>
      <c r="B100" s="28" t="s">
        <v>113</v>
      </c>
      <c r="C100" s="107">
        <v>50</v>
      </c>
      <c r="D100" s="108">
        <v>168.36</v>
      </c>
      <c r="E100" s="108">
        <v>295</v>
      </c>
      <c r="F100" s="108">
        <v>488.36</v>
      </c>
      <c r="G100" s="108"/>
      <c r="H100" s="108">
        <v>10582.79</v>
      </c>
      <c r="I100" s="108">
        <v>540</v>
      </c>
      <c r="J100" s="109">
        <v>20677.22</v>
      </c>
    </row>
    <row r="101" spans="1:10" ht="15.75">
      <c r="A101" s="31" t="s">
        <v>110</v>
      </c>
      <c r="B101" s="34" t="s">
        <v>123</v>
      </c>
      <c r="C101" s="116">
        <f>+C99+C100</f>
        <v>52250.4</v>
      </c>
      <c r="D101" s="117">
        <f>+D99+D100</f>
        <v>83880.66</v>
      </c>
      <c r="E101" s="117">
        <f>+E99+E100</f>
        <v>206334.24</v>
      </c>
      <c r="F101" s="117">
        <f>+F99+F100</f>
        <v>123115.84</v>
      </c>
      <c r="G101" s="117">
        <f>+G99+G100</f>
        <v>0</v>
      </c>
      <c r="H101" s="117">
        <f>+H99+H100</f>
        <v>330422.82</v>
      </c>
      <c r="I101" s="117">
        <f>+I99+I100</f>
        <v>479098.83</v>
      </c>
      <c r="J101" s="118">
        <f>+J99+J100</f>
        <v>546907.17</v>
      </c>
    </row>
    <row r="102" spans="1:10" ht="18.75">
      <c r="A102" s="41" t="s">
        <v>137</v>
      </c>
      <c r="B102" s="37" t="s">
        <v>144</v>
      </c>
      <c r="C102" s="119"/>
      <c r="D102" s="120">
        <v>0</v>
      </c>
      <c r="E102" s="120"/>
      <c r="F102" s="120">
        <v>0</v>
      </c>
      <c r="G102" s="120"/>
      <c r="H102" s="120">
        <v>0</v>
      </c>
      <c r="I102" s="120"/>
      <c r="J102" s="121">
        <v>0</v>
      </c>
    </row>
    <row r="103" spans="1:10" ht="16.5">
      <c r="A103" s="193" t="s">
        <v>132</v>
      </c>
      <c r="B103" s="194"/>
      <c r="C103" s="122">
        <f>+C102+C101+C98+C97+C91+C86+C80</f>
        <v>462863.79</v>
      </c>
      <c r="D103" s="123">
        <f>+D102+D101+D98+D97+D91+D86+D80</f>
        <v>471385.69</v>
      </c>
      <c r="E103" s="123">
        <f>+E102+E101+E98+E97+E91+E86+E80</f>
        <v>1641522.47</v>
      </c>
      <c r="F103" s="123">
        <f>+F102+F101+F98+F97+F91+F86+F80</f>
        <v>797397.34</v>
      </c>
      <c r="G103" s="123">
        <f>+G102+G101+G98+G97+G91+G86+G80</f>
        <v>0</v>
      </c>
      <c r="H103" s="123">
        <f>+H102+H101+H98+H97+H91+H86+H80</f>
        <v>1640565.79</v>
      </c>
      <c r="I103" s="123">
        <f>+I102+I101+I98+I97+I91+I86+I80</f>
        <v>2600752.2</v>
      </c>
      <c r="J103" s="124">
        <f>+J102+J101+J98+J97+J91+J86+J80</f>
        <v>4041485.11</v>
      </c>
    </row>
    <row r="104" spans="1:10" ht="16.5">
      <c r="A104" s="193" t="s">
        <v>162</v>
      </c>
      <c r="B104" s="194"/>
      <c r="C104" s="2"/>
      <c r="D104" s="87">
        <v>59888.35</v>
      </c>
      <c r="E104" s="3"/>
      <c r="F104" s="87">
        <v>71146.31</v>
      </c>
      <c r="G104" s="3"/>
      <c r="H104" s="87">
        <v>71146.31</v>
      </c>
      <c r="I104" s="3"/>
      <c r="J104" s="89">
        <v>71146.31</v>
      </c>
    </row>
    <row r="105" spans="1:10" ht="16.5">
      <c r="A105" s="17"/>
      <c r="B105" s="42"/>
      <c r="C105" s="43"/>
      <c r="D105" s="43"/>
      <c r="E105" s="43"/>
      <c r="F105" s="43"/>
      <c r="G105" s="43"/>
      <c r="H105" s="43"/>
      <c r="I105" s="43"/>
      <c r="J105" s="44"/>
    </row>
    <row r="106" spans="1:10" ht="16.5">
      <c r="A106" s="45"/>
      <c r="B106" s="46" t="s">
        <v>129</v>
      </c>
      <c r="C106" s="123">
        <f>+C64-C103</f>
        <v>308280.07</v>
      </c>
      <c r="D106" s="123">
        <f>+D64-D103</f>
        <v>942646.58</v>
      </c>
      <c r="E106" s="123">
        <f>+E64-E103</f>
        <v>409798.69</v>
      </c>
      <c r="F106" s="123">
        <f>+F64-F103</f>
        <v>1186016.68</v>
      </c>
      <c r="G106" s="123">
        <f>+G64-G103</f>
        <v>2417907.92</v>
      </c>
      <c r="H106" s="123">
        <f>+H64-H103</f>
        <v>1038296.42</v>
      </c>
      <c r="I106" s="123">
        <f>+I64-I103</f>
        <v>939186.88</v>
      </c>
      <c r="J106" s="124">
        <f>+J64-J103</f>
        <v>729565.71</v>
      </c>
    </row>
    <row r="107" spans="1:10" s="23" customFormat="1" ht="16.5">
      <c r="A107" s="45"/>
      <c r="B107" s="46" t="s">
        <v>163</v>
      </c>
      <c r="C107" s="4"/>
      <c r="D107" s="127">
        <f>+D65-D104</f>
        <v>250945.8</v>
      </c>
      <c r="E107" s="5"/>
      <c r="F107" s="127">
        <f>+F65-F104</f>
        <v>257221.1</v>
      </c>
      <c r="G107" s="5"/>
      <c r="H107" s="127">
        <f>+H65-H104</f>
        <v>257221.1</v>
      </c>
      <c r="I107" s="5"/>
      <c r="J107" s="125">
        <f>+J65-J104</f>
        <v>257221.1</v>
      </c>
    </row>
    <row r="108" spans="1:10" s="23" customFormat="1" ht="16.5">
      <c r="A108" s="47"/>
      <c r="B108" s="46" t="s">
        <v>134</v>
      </c>
      <c r="C108" s="123">
        <v>0</v>
      </c>
      <c r="D108" s="123">
        <f>IF(D106&lt;0,-D106,0)</f>
        <v>0</v>
      </c>
      <c r="E108" s="123">
        <v>0</v>
      </c>
      <c r="F108" s="123">
        <f>IF(F106&lt;0,-F106,0)</f>
        <v>0</v>
      </c>
      <c r="G108" s="123">
        <v>0</v>
      </c>
      <c r="H108" s="123">
        <f>IF(H106&lt;0,-H106,0)</f>
        <v>0</v>
      </c>
      <c r="I108" s="123">
        <v>0</v>
      </c>
      <c r="J108" s="126">
        <f>IF(J106&lt;0,-J106,0)</f>
        <v>0</v>
      </c>
    </row>
    <row r="109" spans="1:10" s="48" customFormat="1" ht="21" customHeight="1">
      <c r="A109" s="207" t="s">
        <v>149</v>
      </c>
      <c r="B109" s="207"/>
      <c r="C109" s="207"/>
      <c r="D109" s="207"/>
      <c r="E109" s="207"/>
      <c r="F109" s="207"/>
      <c r="G109" s="207"/>
      <c r="H109" s="207"/>
      <c r="I109" s="207"/>
      <c r="J109" s="207"/>
    </row>
    <row r="110" spans="1:10" s="48" customFormat="1" ht="21" customHeight="1">
      <c r="A110" s="208" t="s">
        <v>151</v>
      </c>
      <c r="B110" s="208"/>
      <c r="C110" s="208"/>
      <c r="D110" s="208"/>
      <c r="E110" s="208"/>
      <c r="F110" s="208"/>
      <c r="G110" s="208"/>
      <c r="H110" s="208"/>
      <c r="I110" s="208"/>
      <c r="J110" s="208"/>
    </row>
    <row r="111" spans="1:10" s="48" customFormat="1" ht="21" customHeight="1">
      <c r="A111" s="198" t="s">
        <v>167</v>
      </c>
      <c r="B111" s="198"/>
      <c r="C111" s="198"/>
      <c r="D111" s="198"/>
      <c r="E111" s="198"/>
      <c r="F111" s="198"/>
      <c r="G111" s="198"/>
      <c r="H111" s="198"/>
      <c r="I111" s="198"/>
      <c r="J111" s="19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row r="206" ht="15" customHeight="1">
      <c r="A206" s="48"/>
    </row>
  </sheetData>
  <sheetProtection password="D3C7" sheet="1" objects="1" scenarios="1"/>
  <mergeCells count="31">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55"/>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181</v>
      </c>
      <c r="K13" s="15" t="s">
        <v>143</v>
      </c>
      <c r="L13" s="14" t="s">
        <v>156</v>
      </c>
      <c r="M13" s="15" t="s">
        <v>143</v>
      </c>
      <c r="N13" s="16" t="s">
        <v>4</v>
      </c>
    </row>
    <row r="14" spans="1:14" s="20" customFormat="1" ht="19.5" customHeight="1">
      <c r="A14" s="17"/>
      <c r="B14" s="18" t="s">
        <v>138</v>
      </c>
      <c r="C14" s="18"/>
      <c r="D14" s="18"/>
      <c r="E14" s="18"/>
      <c r="F14" s="18"/>
      <c r="G14" s="49">
        <v>379634.68</v>
      </c>
      <c r="H14" s="50">
        <v>1197228.6</v>
      </c>
      <c r="I14" s="19"/>
      <c r="J14" s="19"/>
      <c r="K14" s="19"/>
      <c r="L14" s="19"/>
      <c r="M14" s="19"/>
      <c r="N14" s="19"/>
    </row>
    <row r="15" spans="1:14" s="23" customFormat="1" ht="16.5">
      <c r="A15" s="17"/>
      <c r="B15" s="21" t="s">
        <v>157</v>
      </c>
      <c r="C15" s="21"/>
      <c r="D15" s="21"/>
      <c r="E15" s="21"/>
      <c r="F15" s="21"/>
      <c r="G15" s="1"/>
      <c r="H15" s="50">
        <v>310451.56</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200926.21</v>
      </c>
      <c r="H17" s="52">
        <f>SUM(H18:H25)</f>
        <v>94555.96</v>
      </c>
      <c r="I17" s="52">
        <v>457527.54</v>
      </c>
      <c r="J17" s="52">
        <f>SUM(J18:J25)</f>
        <v>466752.16</v>
      </c>
      <c r="K17" s="52">
        <v>659214.63</v>
      </c>
      <c r="L17" s="52">
        <f>SUM(L18:L25)</f>
        <v>675843.32</v>
      </c>
      <c r="M17" s="52">
        <v>959780.85</v>
      </c>
      <c r="N17" s="53">
        <f>SUM(N18:N25)</f>
        <v>976631.23</v>
      </c>
    </row>
    <row r="18" spans="1:14" s="23" customFormat="1" ht="15.75">
      <c r="A18" s="140"/>
      <c r="B18" s="217"/>
      <c r="C18" s="247" t="s">
        <v>192</v>
      </c>
      <c r="D18" s="247" t="s">
        <v>193</v>
      </c>
      <c r="E18" s="247" t="s">
        <v>194</v>
      </c>
      <c r="F18" s="249" t="s">
        <v>195</v>
      </c>
      <c r="G18" s="251"/>
      <c r="H18" s="254">
        <v>585.89</v>
      </c>
      <c r="I18" s="256"/>
      <c r="J18" s="254">
        <v>3862.57</v>
      </c>
      <c r="K18" s="256"/>
      <c r="L18" s="254">
        <v>3862.57</v>
      </c>
      <c r="M18" s="256"/>
      <c r="N18" s="259">
        <v>3862.57</v>
      </c>
    </row>
    <row r="19" spans="1:14" s="23" customFormat="1" ht="15.75">
      <c r="A19" s="140"/>
      <c r="B19" s="217"/>
      <c r="C19" s="260" t="s">
        <v>196</v>
      </c>
      <c r="D19" s="260" t="s">
        <v>197</v>
      </c>
      <c r="E19" s="260" t="s">
        <v>198</v>
      </c>
      <c r="F19" s="261" t="s">
        <v>199</v>
      </c>
      <c r="G19" s="263"/>
      <c r="H19" s="265">
        <v>45262.58</v>
      </c>
      <c r="I19" s="267"/>
      <c r="J19" s="265">
        <v>233129.12</v>
      </c>
      <c r="K19" s="267"/>
      <c r="L19" s="265">
        <v>233129.12</v>
      </c>
      <c r="M19" s="267"/>
      <c r="N19" s="269">
        <v>367512.35</v>
      </c>
    </row>
    <row r="20" spans="1:14" s="23" customFormat="1" ht="15.75">
      <c r="A20" s="140"/>
      <c r="B20" s="217"/>
      <c r="C20" s="260" t="s">
        <v>200</v>
      </c>
      <c r="D20" s="260" t="s">
        <v>201</v>
      </c>
      <c r="E20" s="260" t="s">
        <v>202</v>
      </c>
      <c r="F20" s="261" t="s">
        <v>203</v>
      </c>
      <c r="G20" s="263"/>
      <c r="H20" s="265">
        <v>10706.79</v>
      </c>
      <c r="I20" s="267"/>
      <c r="J20" s="265">
        <v>51381.15</v>
      </c>
      <c r="K20" s="267"/>
      <c r="L20" s="265">
        <v>104190.58</v>
      </c>
      <c r="M20" s="267"/>
      <c r="N20" s="269">
        <v>157000</v>
      </c>
    </row>
    <row r="21" spans="1:14" s="23" customFormat="1" ht="15.75">
      <c r="A21" s="140"/>
      <c r="B21" s="217"/>
      <c r="C21" s="260" t="s">
        <v>204</v>
      </c>
      <c r="D21" s="260" t="s">
        <v>201</v>
      </c>
      <c r="E21" s="260" t="s">
        <v>202</v>
      </c>
      <c r="F21" s="261" t="s">
        <v>205</v>
      </c>
      <c r="G21" s="263"/>
      <c r="H21" s="265">
        <v>1051.73</v>
      </c>
      <c r="I21" s="267"/>
      <c r="J21" s="265">
        <v>1825.48</v>
      </c>
      <c r="K21" s="267"/>
      <c r="L21" s="265">
        <v>1900.72</v>
      </c>
      <c r="M21" s="267"/>
      <c r="N21" s="269">
        <v>2000</v>
      </c>
    </row>
    <row r="22" spans="1:14" s="23" customFormat="1" ht="15.75">
      <c r="A22" s="140"/>
      <c r="B22" s="217"/>
      <c r="C22" s="260" t="s">
        <v>206</v>
      </c>
      <c r="D22" s="260" t="s">
        <v>207</v>
      </c>
      <c r="E22" s="260" t="s">
        <v>208</v>
      </c>
      <c r="F22" s="261" t="s">
        <v>195</v>
      </c>
      <c r="G22" s="263"/>
      <c r="H22" s="265">
        <v>9838.86</v>
      </c>
      <c r="I22" s="267"/>
      <c r="J22" s="265">
        <v>64595.34</v>
      </c>
      <c r="K22" s="267"/>
      <c r="L22" s="265">
        <v>64595.34</v>
      </c>
      <c r="M22" s="267"/>
      <c r="N22" s="269">
        <v>64595.34</v>
      </c>
    </row>
    <row r="23" spans="1:14" s="23" customFormat="1" ht="15.75">
      <c r="A23" s="140"/>
      <c r="B23" s="217"/>
      <c r="C23" s="260" t="s">
        <v>209</v>
      </c>
      <c r="D23" s="260" t="s">
        <v>210</v>
      </c>
      <c r="E23" s="260" t="s">
        <v>211</v>
      </c>
      <c r="F23" s="261" t="s">
        <v>195</v>
      </c>
      <c r="G23" s="263"/>
      <c r="H23" s="265">
        <v>1919.43</v>
      </c>
      <c r="I23" s="267"/>
      <c r="J23" s="265">
        <v>6195.75</v>
      </c>
      <c r="K23" s="267"/>
      <c r="L23" s="265">
        <v>6195.75</v>
      </c>
      <c r="M23" s="267"/>
      <c r="N23" s="269">
        <v>6195.75</v>
      </c>
    </row>
    <row r="24" spans="1:14" s="23" customFormat="1" ht="15.75">
      <c r="A24" s="140"/>
      <c r="B24" s="217"/>
      <c r="C24" s="260" t="s">
        <v>212</v>
      </c>
      <c r="D24" s="260" t="s">
        <v>213</v>
      </c>
      <c r="E24" s="260" t="s">
        <v>214</v>
      </c>
      <c r="F24" s="261" t="s">
        <v>203</v>
      </c>
      <c r="G24" s="263"/>
      <c r="H24" s="265">
        <v>97.54</v>
      </c>
      <c r="I24" s="267"/>
      <c r="J24" s="265">
        <v>1784.78</v>
      </c>
      <c r="K24" s="267"/>
      <c r="L24" s="265">
        <v>1784.78</v>
      </c>
      <c r="M24" s="267"/>
      <c r="N24" s="269">
        <v>1784.78</v>
      </c>
    </row>
    <row r="25" spans="1:14" s="23" customFormat="1" ht="15.75">
      <c r="A25" s="140"/>
      <c r="B25" s="217"/>
      <c r="C25" s="220" t="s">
        <v>215</v>
      </c>
      <c r="D25" s="220" t="s">
        <v>210</v>
      </c>
      <c r="E25" s="220" t="s">
        <v>216</v>
      </c>
      <c r="F25" s="226" t="s">
        <v>195</v>
      </c>
      <c r="G25" s="232"/>
      <c r="H25" s="238">
        <v>25093.14</v>
      </c>
      <c r="I25" s="236"/>
      <c r="J25" s="238">
        <v>103977.97</v>
      </c>
      <c r="K25" s="236"/>
      <c r="L25" s="238">
        <v>260184.46</v>
      </c>
      <c r="M25" s="236"/>
      <c r="N25" s="244">
        <v>373680.44</v>
      </c>
    </row>
    <row r="26" spans="1:14" ht="15">
      <c r="A26" s="140" t="s">
        <v>13</v>
      </c>
      <c r="B26" s="137" t="s">
        <v>12</v>
      </c>
      <c r="C26" s="222"/>
      <c r="D26" s="222"/>
      <c r="E26" s="222"/>
      <c r="F26" s="228"/>
      <c r="G26" s="58"/>
      <c r="H26" s="60">
        <f>SUM(H27:H29)</f>
        <v>0</v>
      </c>
      <c r="I26" s="60">
        <v>82461.92</v>
      </c>
      <c r="J26" s="60">
        <f>SUM(J27:J29)</f>
        <v>0</v>
      </c>
      <c r="K26" s="60">
        <v>82461.92</v>
      </c>
      <c r="L26" s="60">
        <f>SUM(L27:L29)</f>
        <v>13788.5</v>
      </c>
      <c r="M26" s="60">
        <v>131111.41</v>
      </c>
      <c r="N26" s="61">
        <f>SUM(N27:N29)</f>
        <v>136000</v>
      </c>
    </row>
    <row r="27" spans="1:14" ht="15">
      <c r="A27" s="140"/>
      <c r="B27" s="217"/>
      <c r="C27" s="247" t="s">
        <v>217</v>
      </c>
      <c r="D27" s="247" t="s">
        <v>218</v>
      </c>
      <c r="E27" s="247" t="s">
        <v>219</v>
      </c>
      <c r="F27" s="249" t="s">
        <v>205</v>
      </c>
      <c r="G27" s="273"/>
      <c r="H27" s="286">
        <v>0</v>
      </c>
      <c r="I27" s="277"/>
      <c r="J27" s="286">
        <v>0</v>
      </c>
      <c r="K27" s="277"/>
      <c r="L27" s="286">
        <v>13788.5</v>
      </c>
      <c r="M27" s="277"/>
      <c r="N27" s="289">
        <v>129835.23</v>
      </c>
    </row>
    <row r="28" spans="1:14" ht="15">
      <c r="A28" s="140"/>
      <c r="B28" s="217"/>
      <c r="C28" s="260" t="s">
        <v>220</v>
      </c>
      <c r="D28" s="260" t="s">
        <v>218</v>
      </c>
      <c r="E28" s="260" t="s">
        <v>219</v>
      </c>
      <c r="F28" s="261" t="s">
        <v>195</v>
      </c>
      <c r="G28" s="291"/>
      <c r="H28" s="293">
        <v>0</v>
      </c>
      <c r="I28" s="295"/>
      <c r="J28" s="293">
        <v>0</v>
      </c>
      <c r="K28" s="295"/>
      <c r="L28" s="293">
        <v>0</v>
      </c>
      <c r="M28" s="295"/>
      <c r="N28" s="297">
        <v>6110.77</v>
      </c>
    </row>
    <row r="29" spans="1:14" ht="15">
      <c r="A29" s="140"/>
      <c r="B29" s="217"/>
      <c r="C29" s="220" t="s">
        <v>221</v>
      </c>
      <c r="D29" s="220" t="s">
        <v>218</v>
      </c>
      <c r="E29" s="220" t="s">
        <v>219</v>
      </c>
      <c r="F29" s="226" t="s">
        <v>195</v>
      </c>
      <c r="G29" s="272"/>
      <c r="H29" s="278">
        <v>0</v>
      </c>
      <c r="I29" s="276"/>
      <c r="J29" s="278">
        <v>0</v>
      </c>
      <c r="K29" s="276"/>
      <c r="L29" s="278">
        <v>0</v>
      </c>
      <c r="M29" s="276"/>
      <c r="N29" s="283">
        <v>54</v>
      </c>
    </row>
    <row r="30" spans="1:14" ht="30">
      <c r="A30" s="143" t="s">
        <v>5</v>
      </c>
      <c r="B30" s="144" t="s">
        <v>136</v>
      </c>
      <c r="C30" s="221"/>
      <c r="D30" s="221"/>
      <c r="E30" s="221"/>
      <c r="F30" s="227"/>
      <c r="G30" s="62">
        <f>+G17+G26</f>
        <v>200926.21</v>
      </c>
      <c r="H30" s="63">
        <f>+H17+H26</f>
        <v>94555.96</v>
      </c>
      <c r="I30" s="63">
        <f>+I17+I26</f>
        <v>539989.46</v>
      </c>
      <c r="J30" s="63">
        <f>+J17+J26</f>
        <v>466752.16</v>
      </c>
      <c r="K30" s="63">
        <f>+K17+K26</f>
        <v>741676.55</v>
      </c>
      <c r="L30" s="63">
        <f>+L17+L26</f>
        <v>689631.82</v>
      </c>
      <c r="M30" s="63">
        <f>+M17+M26</f>
        <v>1090892.26</v>
      </c>
      <c r="N30" s="64">
        <f>+N17+N26</f>
        <v>1112631.23</v>
      </c>
    </row>
    <row r="31" spans="1:14" s="33" customFormat="1" ht="15">
      <c r="A31" s="140" t="s">
        <v>173</v>
      </c>
      <c r="B31" s="137" t="s">
        <v>14</v>
      </c>
      <c r="C31" s="246"/>
      <c r="D31" s="246"/>
      <c r="E31" s="246"/>
      <c r="F31" s="248"/>
      <c r="G31" s="65">
        <v>80833.08</v>
      </c>
      <c r="H31" s="67">
        <f>SUM(H32:H45)</f>
        <v>382.59</v>
      </c>
      <c r="I31" s="67">
        <v>115315.97</v>
      </c>
      <c r="J31" s="67">
        <f>SUM(J32:J45)</f>
        <v>41069.2</v>
      </c>
      <c r="K31" s="67">
        <v>119874.59</v>
      </c>
      <c r="L31" s="67">
        <f>SUM(L32:L45)</f>
        <v>54842.63</v>
      </c>
      <c r="M31" s="67">
        <v>134546.71</v>
      </c>
      <c r="N31" s="69">
        <f>SUM(N32:N45)</f>
        <v>112878.7</v>
      </c>
    </row>
    <row r="32" spans="1:14" s="33" customFormat="1" ht="15">
      <c r="A32" s="140"/>
      <c r="B32" s="217"/>
      <c r="C32" s="247" t="s">
        <v>222</v>
      </c>
      <c r="D32" s="247" t="s">
        <v>223</v>
      </c>
      <c r="E32" s="247" t="s">
        <v>224</v>
      </c>
      <c r="F32" s="249" t="s">
        <v>205</v>
      </c>
      <c r="G32" s="303"/>
      <c r="H32" s="286">
        <v>0</v>
      </c>
      <c r="I32" s="286"/>
      <c r="J32" s="286">
        <v>0</v>
      </c>
      <c r="K32" s="286"/>
      <c r="L32" s="286">
        <v>0</v>
      </c>
      <c r="M32" s="286"/>
      <c r="N32" s="289">
        <v>20526.04</v>
      </c>
    </row>
    <row r="33" spans="1:14" s="33" customFormat="1" ht="15">
      <c r="A33" s="140"/>
      <c r="B33" s="217"/>
      <c r="C33" s="260" t="s">
        <v>225</v>
      </c>
      <c r="D33" s="260" t="s">
        <v>223</v>
      </c>
      <c r="E33" s="260" t="s">
        <v>224</v>
      </c>
      <c r="F33" s="261" t="s">
        <v>205</v>
      </c>
      <c r="G33" s="305"/>
      <c r="H33" s="293">
        <v>0</v>
      </c>
      <c r="I33" s="293"/>
      <c r="J33" s="293">
        <v>15336.12</v>
      </c>
      <c r="K33" s="293"/>
      <c r="L33" s="293">
        <v>15336.12</v>
      </c>
      <c r="M33" s="293"/>
      <c r="N33" s="297">
        <v>15336.12</v>
      </c>
    </row>
    <row r="34" spans="1:14" s="33" customFormat="1" ht="15">
      <c r="A34" s="140"/>
      <c r="B34" s="217"/>
      <c r="C34" s="260" t="s">
        <v>226</v>
      </c>
      <c r="D34" s="260" t="s">
        <v>223</v>
      </c>
      <c r="E34" s="260" t="s">
        <v>224</v>
      </c>
      <c r="F34" s="261" t="s">
        <v>205</v>
      </c>
      <c r="G34" s="305"/>
      <c r="H34" s="293">
        <v>0</v>
      </c>
      <c r="I34" s="293"/>
      <c r="J34" s="293">
        <v>0</v>
      </c>
      <c r="K34" s="293"/>
      <c r="L34" s="293">
        <v>4383.66</v>
      </c>
      <c r="M34" s="293"/>
      <c r="N34" s="297">
        <v>4383.66</v>
      </c>
    </row>
    <row r="35" spans="1:14" s="33" customFormat="1" ht="15">
      <c r="A35" s="140"/>
      <c r="B35" s="217"/>
      <c r="C35" s="260" t="s">
        <v>227</v>
      </c>
      <c r="D35" s="260" t="s">
        <v>223</v>
      </c>
      <c r="E35" s="260" t="s">
        <v>224</v>
      </c>
      <c r="F35" s="261" t="s">
        <v>205</v>
      </c>
      <c r="G35" s="305"/>
      <c r="H35" s="293">
        <v>0</v>
      </c>
      <c r="I35" s="293"/>
      <c r="J35" s="293">
        <v>0</v>
      </c>
      <c r="K35" s="293"/>
      <c r="L35" s="293">
        <v>0</v>
      </c>
      <c r="M35" s="293"/>
      <c r="N35" s="297">
        <v>8755.16</v>
      </c>
    </row>
    <row r="36" spans="1:14" s="33" customFormat="1" ht="15">
      <c r="A36" s="140"/>
      <c r="B36" s="217"/>
      <c r="C36" s="260" t="s">
        <v>228</v>
      </c>
      <c r="D36" s="260" t="s">
        <v>223</v>
      </c>
      <c r="E36" s="260" t="s">
        <v>224</v>
      </c>
      <c r="F36" s="261" t="s">
        <v>205</v>
      </c>
      <c r="G36" s="305"/>
      <c r="H36" s="293">
        <v>0</v>
      </c>
      <c r="I36" s="293"/>
      <c r="J36" s="293">
        <v>1668.3</v>
      </c>
      <c r="K36" s="293"/>
      <c r="L36" s="293">
        <v>1668.3</v>
      </c>
      <c r="M36" s="293"/>
      <c r="N36" s="297">
        <v>1668.3</v>
      </c>
    </row>
    <row r="37" spans="1:14" s="33" customFormat="1" ht="15">
      <c r="A37" s="140"/>
      <c r="B37" s="217"/>
      <c r="C37" s="260" t="s">
        <v>229</v>
      </c>
      <c r="D37" s="260" t="s">
        <v>223</v>
      </c>
      <c r="E37" s="260" t="s">
        <v>230</v>
      </c>
      <c r="F37" s="261" t="s">
        <v>205</v>
      </c>
      <c r="G37" s="305"/>
      <c r="H37" s="293">
        <v>0</v>
      </c>
      <c r="I37" s="293"/>
      <c r="J37" s="293">
        <v>17970.84</v>
      </c>
      <c r="K37" s="293"/>
      <c r="L37" s="293">
        <v>24437.98</v>
      </c>
      <c r="M37" s="293"/>
      <c r="N37" s="297">
        <v>30173</v>
      </c>
    </row>
    <row r="38" spans="1:14" s="33" customFormat="1" ht="15">
      <c r="A38" s="140"/>
      <c r="B38" s="217"/>
      <c r="C38" s="260" t="s">
        <v>231</v>
      </c>
      <c r="D38" s="260" t="s">
        <v>223</v>
      </c>
      <c r="E38" s="260" t="s">
        <v>224</v>
      </c>
      <c r="F38" s="261" t="s">
        <v>195</v>
      </c>
      <c r="G38" s="305"/>
      <c r="H38" s="293">
        <v>0</v>
      </c>
      <c r="I38" s="293"/>
      <c r="J38" s="293">
        <v>0</v>
      </c>
      <c r="K38" s="293"/>
      <c r="L38" s="293">
        <v>1422.63</v>
      </c>
      <c r="M38" s="293"/>
      <c r="N38" s="297">
        <v>1422.63</v>
      </c>
    </row>
    <row r="39" spans="1:14" s="33" customFormat="1" ht="15">
      <c r="A39" s="140"/>
      <c r="B39" s="217"/>
      <c r="C39" s="260" t="s">
        <v>232</v>
      </c>
      <c r="D39" s="260" t="s">
        <v>223</v>
      </c>
      <c r="E39" s="260" t="s">
        <v>224</v>
      </c>
      <c r="F39" s="261" t="s">
        <v>195</v>
      </c>
      <c r="G39" s="305"/>
      <c r="H39" s="293">
        <v>382.59</v>
      </c>
      <c r="I39" s="293"/>
      <c r="J39" s="293">
        <v>382.59</v>
      </c>
      <c r="K39" s="293"/>
      <c r="L39" s="293">
        <v>382.59</v>
      </c>
      <c r="M39" s="293"/>
      <c r="N39" s="297">
        <v>382.59</v>
      </c>
    </row>
    <row r="40" spans="1:14" s="33" customFormat="1" ht="15">
      <c r="A40" s="140"/>
      <c r="B40" s="217"/>
      <c r="C40" s="260" t="s">
        <v>233</v>
      </c>
      <c r="D40" s="260" t="s">
        <v>223</v>
      </c>
      <c r="E40" s="260" t="s">
        <v>230</v>
      </c>
      <c r="F40" s="261" t="s">
        <v>205</v>
      </c>
      <c r="G40" s="305"/>
      <c r="H40" s="293">
        <v>0</v>
      </c>
      <c r="I40" s="293"/>
      <c r="J40" s="293">
        <v>0</v>
      </c>
      <c r="K40" s="293"/>
      <c r="L40" s="293">
        <v>1500</v>
      </c>
      <c r="M40" s="293"/>
      <c r="N40" s="297">
        <v>1500</v>
      </c>
    </row>
    <row r="41" spans="1:14" s="33" customFormat="1" ht="15">
      <c r="A41" s="140"/>
      <c r="B41" s="217"/>
      <c r="C41" s="260" t="s">
        <v>234</v>
      </c>
      <c r="D41" s="260" t="s">
        <v>235</v>
      </c>
      <c r="E41" s="260" t="s">
        <v>230</v>
      </c>
      <c r="F41" s="261" t="s">
        <v>195</v>
      </c>
      <c r="G41" s="305"/>
      <c r="H41" s="293">
        <v>0</v>
      </c>
      <c r="I41" s="293"/>
      <c r="J41" s="293">
        <v>0</v>
      </c>
      <c r="K41" s="293"/>
      <c r="L41" s="293">
        <v>0</v>
      </c>
      <c r="M41" s="293"/>
      <c r="N41" s="297">
        <v>19019.85</v>
      </c>
    </row>
    <row r="42" spans="1:14" s="33" customFormat="1" ht="15">
      <c r="A42" s="140"/>
      <c r="B42" s="217"/>
      <c r="C42" s="260" t="s">
        <v>236</v>
      </c>
      <c r="D42" s="260" t="s">
        <v>223</v>
      </c>
      <c r="E42" s="260" t="s">
        <v>237</v>
      </c>
      <c r="F42" s="261" t="s">
        <v>195</v>
      </c>
      <c r="G42" s="305"/>
      <c r="H42" s="293">
        <v>0</v>
      </c>
      <c r="I42" s="293"/>
      <c r="J42" s="293">
        <v>1710.1</v>
      </c>
      <c r="K42" s="293"/>
      <c r="L42" s="293">
        <v>1710.1</v>
      </c>
      <c r="M42" s="293"/>
      <c r="N42" s="297">
        <v>1710.1</v>
      </c>
    </row>
    <row r="43" spans="1:14" s="33" customFormat="1" ht="15">
      <c r="A43" s="140"/>
      <c r="B43" s="217"/>
      <c r="C43" s="260" t="s">
        <v>238</v>
      </c>
      <c r="D43" s="260" t="s">
        <v>223</v>
      </c>
      <c r="E43" s="260" t="s">
        <v>239</v>
      </c>
      <c r="F43" s="261" t="s">
        <v>205</v>
      </c>
      <c r="G43" s="305"/>
      <c r="H43" s="293">
        <v>0</v>
      </c>
      <c r="I43" s="293"/>
      <c r="J43" s="293">
        <v>0</v>
      </c>
      <c r="K43" s="293"/>
      <c r="L43" s="293">
        <v>0</v>
      </c>
      <c r="M43" s="293"/>
      <c r="N43" s="297">
        <v>3000</v>
      </c>
    </row>
    <row r="44" spans="1:14" s="33" customFormat="1" ht="15">
      <c r="A44" s="140"/>
      <c r="B44" s="217"/>
      <c r="C44" s="260" t="s">
        <v>240</v>
      </c>
      <c r="D44" s="260" t="s">
        <v>223</v>
      </c>
      <c r="E44" s="260" t="s">
        <v>239</v>
      </c>
      <c r="F44" s="261" t="s">
        <v>205</v>
      </c>
      <c r="G44" s="305"/>
      <c r="H44" s="293">
        <v>0</v>
      </c>
      <c r="I44" s="293"/>
      <c r="J44" s="293">
        <v>0</v>
      </c>
      <c r="K44" s="293"/>
      <c r="L44" s="293">
        <v>0</v>
      </c>
      <c r="M44" s="293"/>
      <c r="N44" s="297">
        <v>1000</v>
      </c>
    </row>
    <row r="45" spans="1:14" s="33" customFormat="1" ht="15">
      <c r="A45" s="140"/>
      <c r="B45" s="217"/>
      <c r="C45" s="220" t="s">
        <v>241</v>
      </c>
      <c r="D45" s="220" t="s">
        <v>235</v>
      </c>
      <c r="E45" s="220" t="s">
        <v>242</v>
      </c>
      <c r="F45" s="226" t="s">
        <v>195</v>
      </c>
      <c r="G45" s="302"/>
      <c r="H45" s="278">
        <v>0</v>
      </c>
      <c r="I45" s="278"/>
      <c r="J45" s="278">
        <v>4001.25</v>
      </c>
      <c r="K45" s="278"/>
      <c r="L45" s="278">
        <v>4001.25</v>
      </c>
      <c r="M45" s="278"/>
      <c r="N45" s="283">
        <v>4001.25</v>
      </c>
    </row>
    <row r="46" spans="1:14" ht="15">
      <c r="A46" s="143" t="s">
        <v>15</v>
      </c>
      <c r="B46" s="145" t="s">
        <v>135</v>
      </c>
      <c r="C46" s="221"/>
      <c r="D46" s="221"/>
      <c r="E46" s="221"/>
      <c r="F46" s="227"/>
      <c r="G46" s="62">
        <f>+G31</f>
        <v>80833.08</v>
      </c>
      <c r="H46" s="63">
        <f>+H31</f>
        <v>382.59</v>
      </c>
      <c r="I46" s="63">
        <f>+I31</f>
        <v>115315.97</v>
      </c>
      <c r="J46" s="63">
        <f>+J31</f>
        <v>41069.2</v>
      </c>
      <c r="K46" s="63">
        <f>+K31</f>
        <v>119874.59</v>
      </c>
      <c r="L46" s="63">
        <f>+L31</f>
        <v>54842.63</v>
      </c>
      <c r="M46" s="63">
        <f>+M31</f>
        <v>134546.71</v>
      </c>
      <c r="N46" s="64">
        <f>+N31</f>
        <v>112878.7</v>
      </c>
    </row>
    <row r="47" spans="1:14" ht="15">
      <c r="A47" s="140" t="s">
        <v>22</v>
      </c>
      <c r="B47" s="146" t="s">
        <v>21</v>
      </c>
      <c r="C47" s="246"/>
      <c r="D47" s="246"/>
      <c r="E47" s="246"/>
      <c r="F47" s="248"/>
      <c r="G47" s="65">
        <v>30478.46</v>
      </c>
      <c r="H47" s="67">
        <f>SUM(H48:H63)</f>
        <v>17071.94</v>
      </c>
      <c r="I47" s="67">
        <v>45714.77</v>
      </c>
      <c r="J47" s="67">
        <f>SUM(J48:J63)</f>
        <v>35263.51</v>
      </c>
      <c r="K47" s="67">
        <v>61816.06</v>
      </c>
      <c r="L47" s="67">
        <f>SUM(L48:L63)</f>
        <v>53279.45</v>
      </c>
      <c r="M47" s="67">
        <v>67605.04</v>
      </c>
      <c r="N47" s="69">
        <f>SUM(N48:N63)</f>
        <v>66901.68</v>
      </c>
    </row>
    <row r="48" spans="1:14" ht="15">
      <c r="A48" s="140"/>
      <c r="B48" s="306"/>
      <c r="C48" s="247" t="s">
        <v>243</v>
      </c>
      <c r="D48" s="247" t="s">
        <v>244</v>
      </c>
      <c r="E48" s="247" t="s">
        <v>245</v>
      </c>
      <c r="F48" s="249" t="s">
        <v>203</v>
      </c>
      <c r="G48" s="303"/>
      <c r="H48" s="286">
        <v>783.02</v>
      </c>
      <c r="I48" s="286"/>
      <c r="J48" s="286">
        <v>1011.62</v>
      </c>
      <c r="K48" s="286"/>
      <c r="L48" s="286">
        <v>1555.81</v>
      </c>
      <c r="M48" s="286"/>
      <c r="N48" s="289">
        <v>2100</v>
      </c>
    </row>
    <row r="49" spans="1:14" ht="15">
      <c r="A49" s="140"/>
      <c r="B49" s="306"/>
      <c r="C49" s="260" t="s">
        <v>246</v>
      </c>
      <c r="D49" s="260" t="s">
        <v>244</v>
      </c>
      <c r="E49" s="260" t="s">
        <v>245</v>
      </c>
      <c r="F49" s="261" t="s">
        <v>205</v>
      </c>
      <c r="G49" s="305"/>
      <c r="H49" s="293">
        <v>1235</v>
      </c>
      <c r="I49" s="293"/>
      <c r="J49" s="293">
        <v>3105.26</v>
      </c>
      <c r="K49" s="293"/>
      <c r="L49" s="293">
        <v>4184.57</v>
      </c>
      <c r="M49" s="293"/>
      <c r="N49" s="297">
        <v>5500</v>
      </c>
    </row>
    <row r="50" spans="1:14" ht="15">
      <c r="A50" s="140"/>
      <c r="B50" s="306"/>
      <c r="C50" s="260" t="s">
        <v>247</v>
      </c>
      <c r="D50" s="260" t="s">
        <v>244</v>
      </c>
      <c r="E50" s="260" t="s">
        <v>248</v>
      </c>
      <c r="F50" s="261" t="s">
        <v>195</v>
      </c>
      <c r="G50" s="305"/>
      <c r="H50" s="293">
        <v>2132.33</v>
      </c>
      <c r="I50" s="293"/>
      <c r="J50" s="293">
        <v>3979.23</v>
      </c>
      <c r="K50" s="293"/>
      <c r="L50" s="293">
        <v>5979.23</v>
      </c>
      <c r="M50" s="293"/>
      <c r="N50" s="297">
        <v>6339.5</v>
      </c>
    </row>
    <row r="51" spans="1:14" ht="15">
      <c r="A51" s="140"/>
      <c r="B51" s="306"/>
      <c r="C51" s="260" t="s">
        <v>249</v>
      </c>
      <c r="D51" s="260" t="s">
        <v>244</v>
      </c>
      <c r="E51" s="260" t="s">
        <v>248</v>
      </c>
      <c r="F51" s="261" t="s">
        <v>203</v>
      </c>
      <c r="G51" s="305"/>
      <c r="H51" s="293">
        <v>0</v>
      </c>
      <c r="I51" s="293"/>
      <c r="J51" s="293">
        <v>91</v>
      </c>
      <c r="K51" s="293"/>
      <c r="L51" s="293">
        <v>108.5</v>
      </c>
      <c r="M51" s="293"/>
      <c r="N51" s="297">
        <v>126</v>
      </c>
    </row>
    <row r="52" spans="1:14" ht="15">
      <c r="A52" s="140"/>
      <c r="B52" s="306"/>
      <c r="C52" s="260" t="s">
        <v>250</v>
      </c>
      <c r="D52" s="260" t="s">
        <v>244</v>
      </c>
      <c r="E52" s="260" t="s">
        <v>245</v>
      </c>
      <c r="F52" s="261" t="s">
        <v>195</v>
      </c>
      <c r="G52" s="305"/>
      <c r="H52" s="293">
        <v>655.32</v>
      </c>
      <c r="I52" s="293"/>
      <c r="J52" s="293">
        <v>1222.92</v>
      </c>
      <c r="K52" s="293"/>
      <c r="L52" s="293">
        <v>1370</v>
      </c>
      <c r="M52" s="293"/>
      <c r="N52" s="297">
        <v>1470</v>
      </c>
    </row>
    <row r="53" spans="1:14" ht="15">
      <c r="A53" s="140"/>
      <c r="B53" s="306"/>
      <c r="C53" s="260" t="s">
        <v>251</v>
      </c>
      <c r="D53" s="260" t="s">
        <v>244</v>
      </c>
      <c r="E53" s="260" t="s">
        <v>252</v>
      </c>
      <c r="F53" s="261" t="s">
        <v>203</v>
      </c>
      <c r="G53" s="305"/>
      <c r="H53" s="293">
        <v>0</v>
      </c>
      <c r="I53" s="293"/>
      <c r="J53" s="293">
        <v>0</v>
      </c>
      <c r="K53" s="293"/>
      <c r="L53" s="293">
        <v>81.5</v>
      </c>
      <c r="M53" s="293"/>
      <c r="N53" s="297">
        <v>163</v>
      </c>
    </row>
    <row r="54" spans="1:14" ht="15">
      <c r="A54" s="140"/>
      <c r="B54" s="306"/>
      <c r="C54" s="260" t="s">
        <v>253</v>
      </c>
      <c r="D54" s="260" t="s">
        <v>244</v>
      </c>
      <c r="E54" s="260" t="s">
        <v>252</v>
      </c>
      <c r="F54" s="261" t="s">
        <v>203</v>
      </c>
      <c r="G54" s="305"/>
      <c r="H54" s="293">
        <v>27.61</v>
      </c>
      <c r="I54" s="293"/>
      <c r="J54" s="293">
        <v>89.37</v>
      </c>
      <c r="K54" s="293"/>
      <c r="L54" s="293">
        <v>94.69</v>
      </c>
      <c r="M54" s="293"/>
      <c r="N54" s="297">
        <v>100</v>
      </c>
    </row>
    <row r="55" spans="1:14" ht="15">
      <c r="A55" s="140"/>
      <c r="B55" s="306"/>
      <c r="C55" s="260" t="s">
        <v>254</v>
      </c>
      <c r="D55" s="260" t="s">
        <v>244</v>
      </c>
      <c r="E55" s="260" t="s">
        <v>255</v>
      </c>
      <c r="F55" s="261" t="s">
        <v>205</v>
      </c>
      <c r="G55" s="305"/>
      <c r="H55" s="293">
        <v>950</v>
      </c>
      <c r="I55" s="293"/>
      <c r="J55" s="293">
        <v>1950</v>
      </c>
      <c r="K55" s="293"/>
      <c r="L55" s="293">
        <v>2525</v>
      </c>
      <c r="M55" s="293"/>
      <c r="N55" s="297">
        <v>3100</v>
      </c>
    </row>
    <row r="56" spans="1:14" ht="15">
      <c r="A56" s="140"/>
      <c r="B56" s="306"/>
      <c r="C56" s="260" t="s">
        <v>256</v>
      </c>
      <c r="D56" s="260" t="s">
        <v>244</v>
      </c>
      <c r="E56" s="260" t="s">
        <v>255</v>
      </c>
      <c r="F56" s="261" t="s">
        <v>195</v>
      </c>
      <c r="G56" s="305"/>
      <c r="H56" s="293">
        <v>0</v>
      </c>
      <c r="I56" s="293"/>
      <c r="J56" s="293">
        <v>459.7</v>
      </c>
      <c r="K56" s="293"/>
      <c r="L56" s="293">
        <v>459.7</v>
      </c>
      <c r="M56" s="293"/>
      <c r="N56" s="297">
        <v>960</v>
      </c>
    </row>
    <row r="57" spans="1:14" ht="15">
      <c r="A57" s="140"/>
      <c r="B57" s="306"/>
      <c r="C57" s="260" t="s">
        <v>257</v>
      </c>
      <c r="D57" s="260" t="s">
        <v>244</v>
      </c>
      <c r="E57" s="260" t="s">
        <v>258</v>
      </c>
      <c r="F57" s="261" t="s">
        <v>205</v>
      </c>
      <c r="G57" s="305"/>
      <c r="H57" s="293">
        <v>0</v>
      </c>
      <c r="I57" s="293"/>
      <c r="J57" s="293">
        <v>206.8</v>
      </c>
      <c r="K57" s="293"/>
      <c r="L57" s="293">
        <v>406.8</v>
      </c>
      <c r="M57" s="293"/>
      <c r="N57" s="297">
        <v>406.8</v>
      </c>
    </row>
    <row r="58" spans="1:14" ht="15">
      <c r="A58" s="140"/>
      <c r="B58" s="306"/>
      <c r="C58" s="260" t="s">
        <v>259</v>
      </c>
      <c r="D58" s="260" t="s">
        <v>244</v>
      </c>
      <c r="E58" s="260" t="s">
        <v>230</v>
      </c>
      <c r="F58" s="261" t="s">
        <v>205</v>
      </c>
      <c r="G58" s="305"/>
      <c r="H58" s="293">
        <v>1740</v>
      </c>
      <c r="I58" s="293"/>
      <c r="J58" s="293">
        <v>2165</v>
      </c>
      <c r="K58" s="293"/>
      <c r="L58" s="293">
        <v>11729.05</v>
      </c>
      <c r="M58" s="293"/>
      <c r="N58" s="297">
        <v>13000</v>
      </c>
    </row>
    <row r="59" spans="1:14" ht="15">
      <c r="A59" s="140"/>
      <c r="B59" s="306"/>
      <c r="C59" s="260" t="s">
        <v>260</v>
      </c>
      <c r="D59" s="260" t="s">
        <v>261</v>
      </c>
      <c r="E59" s="260" t="s">
        <v>230</v>
      </c>
      <c r="F59" s="261" t="s">
        <v>203</v>
      </c>
      <c r="G59" s="305"/>
      <c r="H59" s="293">
        <v>0</v>
      </c>
      <c r="I59" s="293"/>
      <c r="J59" s="293">
        <v>300</v>
      </c>
      <c r="K59" s="293"/>
      <c r="L59" s="293">
        <v>644.99</v>
      </c>
      <c r="M59" s="293"/>
      <c r="N59" s="297">
        <v>989.97</v>
      </c>
    </row>
    <row r="60" spans="1:14" ht="15">
      <c r="A60" s="140"/>
      <c r="B60" s="306"/>
      <c r="C60" s="260" t="s">
        <v>262</v>
      </c>
      <c r="D60" s="260" t="s">
        <v>261</v>
      </c>
      <c r="E60" s="260" t="s">
        <v>230</v>
      </c>
      <c r="F60" s="261" t="s">
        <v>205</v>
      </c>
      <c r="G60" s="305"/>
      <c r="H60" s="293">
        <v>1803.95</v>
      </c>
      <c r="I60" s="293"/>
      <c r="J60" s="293">
        <v>4437.9</v>
      </c>
      <c r="K60" s="293"/>
      <c r="L60" s="293">
        <v>6494.9</v>
      </c>
      <c r="M60" s="293"/>
      <c r="N60" s="297">
        <v>8450</v>
      </c>
    </row>
    <row r="61" spans="1:14" ht="15">
      <c r="A61" s="140"/>
      <c r="B61" s="306"/>
      <c r="C61" s="260" t="s">
        <v>263</v>
      </c>
      <c r="D61" s="260" t="s">
        <v>261</v>
      </c>
      <c r="E61" s="260" t="s">
        <v>264</v>
      </c>
      <c r="F61" s="261" t="s">
        <v>205</v>
      </c>
      <c r="G61" s="305"/>
      <c r="H61" s="293">
        <v>1700</v>
      </c>
      <c r="I61" s="293"/>
      <c r="J61" s="293">
        <v>4700</v>
      </c>
      <c r="K61" s="293"/>
      <c r="L61" s="293">
        <v>4700</v>
      </c>
      <c r="M61" s="293"/>
      <c r="N61" s="297">
        <v>10000</v>
      </c>
    </row>
    <row r="62" spans="1:14" ht="15">
      <c r="A62" s="140"/>
      <c r="B62" s="306"/>
      <c r="C62" s="260" t="s">
        <v>265</v>
      </c>
      <c r="D62" s="260" t="s">
        <v>261</v>
      </c>
      <c r="E62" s="260" t="s">
        <v>230</v>
      </c>
      <c r="F62" s="261" t="s">
        <v>205</v>
      </c>
      <c r="G62" s="305"/>
      <c r="H62" s="293">
        <v>450</v>
      </c>
      <c r="I62" s="293"/>
      <c r="J62" s="293">
        <v>450</v>
      </c>
      <c r="K62" s="293"/>
      <c r="L62" s="293">
        <v>1850</v>
      </c>
      <c r="M62" s="293"/>
      <c r="N62" s="297">
        <v>1850</v>
      </c>
    </row>
    <row r="63" spans="1:14" ht="15">
      <c r="A63" s="140"/>
      <c r="B63" s="306"/>
      <c r="C63" s="220" t="s">
        <v>266</v>
      </c>
      <c r="D63" s="220" t="s">
        <v>261</v>
      </c>
      <c r="E63" s="220" t="s">
        <v>230</v>
      </c>
      <c r="F63" s="226" t="s">
        <v>195</v>
      </c>
      <c r="G63" s="302"/>
      <c r="H63" s="278">
        <v>5594.71</v>
      </c>
      <c r="I63" s="278"/>
      <c r="J63" s="278">
        <v>11094.71</v>
      </c>
      <c r="K63" s="278"/>
      <c r="L63" s="278">
        <v>11094.71</v>
      </c>
      <c r="M63" s="278"/>
      <c r="N63" s="283">
        <v>12346.41</v>
      </c>
    </row>
    <row r="64" spans="1:14" ht="30">
      <c r="A64" s="140" t="s">
        <v>24</v>
      </c>
      <c r="B64" s="146" t="s">
        <v>23</v>
      </c>
      <c r="C64" s="222"/>
      <c r="D64" s="222"/>
      <c r="E64" s="222"/>
      <c r="F64" s="228"/>
      <c r="G64" s="65">
        <v>3064</v>
      </c>
      <c r="H64" s="67">
        <v>2558</v>
      </c>
      <c r="I64" s="67">
        <v>8160</v>
      </c>
      <c r="J64" s="67">
        <v>4274</v>
      </c>
      <c r="K64" s="67">
        <v>10192</v>
      </c>
      <c r="L64" s="67">
        <v>4686.43</v>
      </c>
      <c r="M64" s="67">
        <v>17256</v>
      </c>
      <c r="N64" s="69">
        <v>5500</v>
      </c>
    </row>
    <row r="65" spans="1:14" ht="30">
      <c r="A65" s="140"/>
      <c r="B65" s="306"/>
      <c r="C65" s="222" t="s">
        <v>267</v>
      </c>
      <c r="D65" s="222" t="s">
        <v>268</v>
      </c>
      <c r="E65" s="222" t="s">
        <v>230</v>
      </c>
      <c r="F65" s="228" t="s">
        <v>205</v>
      </c>
      <c r="G65" s="65"/>
      <c r="H65" s="67">
        <v>2558</v>
      </c>
      <c r="I65" s="67"/>
      <c r="J65" s="67">
        <v>4274</v>
      </c>
      <c r="K65" s="67"/>
      <c r="L65" s="67">
        <v>4686.43</v>
      </c>
      <c r="M65" s="67"/>
      <c r="N65" s="69">
        <v>5500</v>
      </c>
    </row>
    <row r="66" spans="1:14" ht="15">
      <c r="A66" s="140" t="s">
        <v>26</v>
      </c>
      <c r="B66" s="137" t="s">
        <v>25</v>
      </c>
      <c r="C66" s="222"/>
      <c r="D66" s="222"/>
      <c r="E66" s="222"/>
      <c r="F66" s="228"/>
      <c r="G66" s="65">
        <v>0.21</v>
      </c>
      <c r="H66" s="67">
        <f>SUM(H67:H68)</f>
        <v>48.74</v>
      </c>
      <c r="I66" s="67">
        <v>0.21</v>
      </c>
      <c r="J66" s="67">
        <f>SUM(J67:J68)</f>
        <v>48.74</v>
      </c>
      <c r="K66" s="67">
        <v>0.21</v>
      </c>
      <c r="L66" s="67">
        <f>SUM(L67:L68)</f>
        <v>53.78</v>
      </c>
      <c r="M66" s="67">
        <v>196.67</v>
      </c>
      <c r="N66" s="69">
        <f>SUM(N67:N68)</f>
        <v>110.6</v>
      </c>
    </row>
    <row r="67" spans="1:14" ht="15">
      <c r="A67" s="140"/>
      <c r="B67" s="217"/>
      <c r="C67" s="247" t="s">
        <v>269</v>
      </c>
      <c r="D67" s="247" t="s">
        <v>270</v>
      </c>
      <c r="E67" s="247" t="s">
        <v>271</v>
      </c>
      <c r="F67" s="249" t="s">
        <v>195</v>
      </c>
      <c r="G67" s="303"/>
      <c r="H67" s="286">
        <v>48.21</v>
      </c>
      <c r="I67" s="286"/>
      <c r="J67" s="286">
        <v>48.21</v>
      </c>
      <c r="K67" s="286"/>
      <c r="L67" s="286">
        <v>48.21</v>
      </c>
      <c r="M67" s="286"/>
      <c r="N67" s="289">
        <v>100</v>
      </c>
    </row>
    <row r="68" spans="1:14" ht="15">
      <c r="A68" s="140"/>
      <c r="B68" s="217"/>
      <c r="C68" s="220" t="s">
        <v>272</v>
      </c>
      <c r="D68" s="220" t="s">
        <v>273</v>
      </c>
      <c r="E68" s="220" t="s">
        <v>274</v>
      </c>
      <c r="F68" s="226" t="s">
        <v>203</v>
      </c>
      <c r="G68" s="302"/>
      <c r="H68" s="278">
        <v>0.53</v>
      </c>
      <c r="I68" s="278"/>
      <c r="J68" s="278">
        <v>0.53</v>
      </c>
      <c r="K68" s="278"/>
      <c r="L68" s="278">
        <v>5.57</v>
      </c>
      <c r="M68" s="278"/>
      <c r="N68" s="283">
        <v>10.6</v>
      </c>
    </row>
    <row r="69" spans="1:14" ht="15">
      <c r="A69" s="140" t="s">
        <v>28</v>
      </c>
      <c r="B69" s="137" t="s">
        <v>27</v>
      </c>
      <c r="C69" s="222"/>
      <c r="D69" s="222"/>
      <c r="E69" s="222"/>
      <c r="F69" s="228"/>
      <c r="G69" s="70"/>
      <c r="H69" s="72">
        <v>0</v>
      </c>
      <c r="I69" s="72"/>
      <c r="J69" s="72">
        <v>0</v>
      </c>
      <c r="K69" s="72"/>
      <c r="L69" s="72">
        <v>10</v>
      </c>
      <c r="M69" s="72"/>
      <c r="N69" s="74">
        <v>20</v>
      </c>
    </row>
    <row r="70" spans="1:14" ht="15">
      <c r="A70" s="140"/>
      <c r="B70" s="217"/>
      <c r="C70" s="222" t="s">
        <v>275</v>
      </c>
      <c r="D70" s="222" t="s">
        <v>276</v>
      </c>
      <c r="E70" s="222" t="s">
        <v>277</v>
      </c>
      <c r="F70" s="228" t="s">
        <v>203</v>
      </c>
      <c r="G70" s="70"/>
      <c r="H70" s="314">
        <v>0</v>
      </c>
      <c r="I70" s="72"/>
      <c r="J70" s="314">
        <v>0</v>
      </c>
      <c r="K70" s="72"/>
      <c r="L70" s="314">
        <v>10</v>
      </c>
      <c r="M70" s="72"/>
      <c r="N70" s="319">
        <v>20</v>
      </c>
    </row>
    <row r="71" spans="1:14" ht="15">
      <c r="A71" s="140" t="s">
        <v>30</v>
      </c>
      <c r="B71" s="137" t="s">
        <v>29</v>
      </c>
      <c r="C71" s="222"/>
      <c r="D71" s="222"/>
      <c r="E71" s="222"/>
      <c r="F71" s="228"/>
      <c r="G71" s="70">
        <v>19923.24</v>
      </c>
      <c r="H71" s="72">
        <f>SUM(H72:H84)</f>
        <v>36767.73</v>
      </c>
      <c r="I71" s="72">
        <v>35257.94</v>
      </c>
      <c r="J71" s="72">
        <f>SUM(J72:J84)</f>
        <v>56721.27</v>
      </c>
      <c r="K71" s="72">
        <v>50419.34</v>
      </c>
      <c r="L71" s="72">
        <f>SUM(L72:L84)</f>
        <v>87365.21</v>
      </c>
      <c r="M71" s="72">
        <v>62078.38</v>
      </c>
      <c r="N71" s="74">
        <f>SUM(N72:N84)</f>
        <v>133686.95</v>
      </c>
    </row>
    <row r="72" spans="1:14" ht="15">
      <c r="A72" s="140"/>
      <c r="B72" s="217"/>
      <c r="C72" s="247" t="s">
        <v>278</v>
      </c>
      <c r="D72" s="247" t="s">
        <v>279</v>
      </c>
      <c r="E72" s="247" t="s">
        <v>280</v>
      </c>
      <c r="F72" s="249" t="s">
        <v>205</v>
      </c>
      <c r="G72" s="309"/>
      <c r="H72" s="322">
        <v>1347.27</v>
      </c>
      <c r="I72" s="312"/>
      <c r="J72" s="322">
        <v>2140.15</v>
      </c>
      <c r="K72" s="312"/>
      <c r="L72" s="322">
        <v>5249.44</v>
      </c>
      <c r="M72" s="312"/>
      <c r="N72" s="325">
        <v>7376.41</v>
      </c>
    </row>
    <row r="73" spans="1:14" ht="15">
      <c r="A73" s="140"/>
      <c r="B73" s="217"/>
      <c r="C73" s="260" t="s">
        <v>281</v>
      </c>
      <c r="D73" s="260" t="s">
        <v>279</v>
      </c>
      <c r="E73" s="260" t="s">
        <v>280</v>
      </c>
      <c r="F73" s="261" t="s">
        <v>205</v>
      </c>
      <c r="G73" s="327"/>
      <c r="H73" s="329">
        <v>5580.32</v>
      </c>
      <c r="I73" s="331"/>
      <c r="J73" s="329">
        <v>9196.37</v>
      </c>
      <c r="K73" s="331"/>
      <c r="L73" s="329">
        <v>28661.39</v>
      </c>
      <c r="M73" s="331"/>
      <c r="N73" s="333">
        <v>44211.7</v>
      </c>
    </row>
    <row r="74" spans="1:14" ht="15">
      <c r="A74" s="140"/>
      <c r="B74" s="217"/>
      <c r="C74" s="260" t="s">
        <v>282</v>
      </c>
      <c r="D74" s="260" t="s">
        <v>283</v>
      </c>
      <c r="E74" s="260" t="s">
        <v>284</v>
      </c>
      <c r="F74" s="261" t="s">
        <v>205</v>
      </c>
      <c r="G74" s="327"/>
      <c r="H74" s="329">
        <v>260</v>
      </c>
      <c r="I74" s="331"/>
      <c r="J74" s="329">
        <v>420</v>
      </c>
      <c r="K74" s="331"/>
      <c r="L74" s="329">
        <v>929.74</v>
      </c>
      <c r="M74" s="331"/>
      <c r="N74" s="333">
        <v>1341.44</v>
      </c>
    </row>
    <row r="75" spans="1:14" ht="15">
      <c r="A75" s="140"/>
      <c r="B75" s="217"/>
      <c r="C75" s="260" t="s">
        <v>285</v>
      </c>
      <c r="D75" s="260" t="s">
        <v>286</v>
      </c>
      <c r="E75" s="260" t="s">
        <v>287</v>
      </c>
      <c r="F75" s="261" t="s">
        <v>205</v>
      </c>
      <c r="G75" s="327"/>
      <c r="H75" s="329">
        <v>122</v>
      </c>
      <c r="I75" s="331"/>
      <c r="J75" s="329">
        <v>2152</v>
      </c>
      <c r="K75" s="331"/>
      <c r="L75" s="329">
        <v>2728.82</v>
      </c>
      <c r="M75" s="331"/>
      <c r="N75" s="333">
        <v>6000</v>
      </c>
    </row>
    <row r="76" spans="1:14" ht="15">
      <c r="A76" s="140"/>
      <c r="B76" s="217"/>
      <c r="C76" s="260" t="s">
        <v>288</v>
      </c>
      <c r="D76" s="260" t="s">
        <v>286</v>
      </c>
      <c r="E76" s="260" t="s">
        <v>287</v>
      </c>
      <c r="F76" s="261" t="s">
        <v>195</v>
      </c>
      <c r="G76" s="327"/>
      <c r="H76" s="329">
        <v>0</v>
      </c>
      <c r="I76" s="331"/>
      <c r="J76" s="329">
        <v>0</v>
      </c>
      <c r="K76" s="331"/>
      <c r="L76" s="329">
        <v>4200</v>
      </c>
      <c r="M76" s="331"/>
      <c r="N76" s="333">
        <v>8465</v>
      </c>
    </row>
    <row r="77" spans="1:14" ht="15">
      <c r="A77" s="140"/>
      <c r="B77" s="217"/>
      <c r="C77" s="260" t="s">
        <v>289</v>
      </c>
      <c r="D77" s="260" t="s">
        <v>283</v>
      </c>
      <c r="E77" s="260" t="s">
        <v>284</v>
      </c>
      <c r="F77" s="261" t="s">
        <v>195</v>
      </c>
      <c r="G77" s="327"/>
      <c r="H77" s="329">
        <v>10548.97</v>
      </c>
      <c r="I77" s="331"/>
      <c r="J77" s="329">
        <v>13423.54</v>
      </c>
      <c r="K77" s="331"/>
      <c r="L77" s="329">
        <v>13423.54</v>
      </c>
      <c r="M77" s="331"/>
      <c r="N77" s="333">
        <v>18931.4</v>
      </c>
    </row>
    <row r="78" spans="1:14" ht="15">
      <c r="A78" s="140"/>
      <c r="B78" s="217"/>
      <c r="C78" s="260" t="s">
        <v>290</v>
      </c>
      <c r="D78" s="260" t="s">
        <v>291</v>
      </c>
      <c r="E78" s="260" t="s">
        <v>292</v>
      </c>
      <c r="F78" s="261" t="s">
        <v>203</v>
      </c>
      <c r="G78" s="327"/>
      <c r="H78" s="329">
        <v>0</v>
      </c>
      <c r="I78" s="331"/>
      <c r="J78" s="329">
        <v>590</v>
      </c>
      <c r="K78" s="331"/>
      <c r="L78" s="329">
        <v>590</v>
      </c>
      <c r="M78" s="331"/>
      <c r="N78" s="333">
        <v>590</v>
      </c>
    </row>
    <row r="79" spans="1:14" ht="15">
      <c r="A79" s="140"/>
      <c r="B79" s="217"/>
      <c r="C79" s="260" t="s">
        <v>293</v>
      </c>
      <c r="D79" s="260" t="s">
        <v>286</v>
      </c>
      <c r="E79" s="260" t="s">
        <v>287</v>
      </c>
      <c r="F79" s="261" t="s">
        <v>203</v>
      </c>
      <c r="G79" s="327"/>
      <c r="H79" s="329">
        <v>0</v>
      </c>
      <c r="I79" s="331"/>
      <c r="J79" s="329">
        <v>0</v>
      </c>
      <c r="K79" s="331"/>
      <c r="L79" s="329">
        <v>698.36</v>
      </c>
      <c r="M79" s="331"/>
      <c r="N79" s="333">
        <v>1396.72</v>
      </c>
    </row>
    <row r="80" spans="1:14" ht="15">
      <c r="A80" s="140"/>
      <c r="B80" s="217"/>
      <c r="C80" s="260" t="s">
        <v>294</v>
      </c>
      <c r="D80" s="260" t="s">
        <v>286</v>
      </c>
      <c r="E80" s="260" t="s">
        <v>287</v>
      </c>
      <c r="F80" s="261" t="s">
        <v>195</v>
      </c>
      <c r="G80" s="327"/>
      <c r="H80" s="329">
        <v>0</v>
      </c>
      <c r="I80" s="331"/>
      <c r="J80" s="329">
        <v>9766.56</v>
      </c>
      <c r="K80" s="331"/>
      <c r="L80" s="329">
        <v>10971</v>
      </c>
      <c r="M80" s="331"/>
      <c r="N80" s="333">
        <v>10971</v>
      </c>
    </row>
    <row r="81" spans="1:14" ht="15">
      <c r="A81" s="140"/>
      <c r="B81" s="217"/>
      <c r="C81" s="260" t="s">
        <v>295</v>
      </c>
      <c r="D81" s="260" t="s">
        <v>279</v>
      </c>
      <c r="E81" s="260" t="s">
        <v>296</v>
      </c>
      <c r="F81" s="261" t="s">
        <v>195</v>
      </c>
      <c r="G81" s="327"/>
      <c r="H81" s="329">
        <v>0</v>
      </c>
      <c r="I81" s="331"/>
      <c r="J81" s="329">
        <v>0</v>
      </c>
      <c r="K81" s="331"/>
      <c r="L81" s="329">
        <v>847</v>
      </c>
      <c r="M81" s="331"/>
      <c r="N81" s="333">
        <v>1694</v>
      </c>
    </row>
    <row r="82" spans="1:14" ht="15">
      <c r="A82" s="140"/>
      <c r="B82" s="217"/>
      <c r="C82" s="260" t="s">
        <v>297</v>
      </c>
      <c r="D82" s="260" t="s">
        <v>279</v>
      </c>
      <c r="E82" s="260" t="s">
        <v>296</v>
      </c>
      <c r="F82" s="261" t="s">
        <v>205</v>
      </c>
      <c r="G82" s="327"/>
      <c r="H82" s="329">
        <v>0</v>
      </c>
      <c r="I82" s="331"/>
      <c r="J82" s="329">
        <v>0</v>
      </c>
      <c r="K82" s="331"/>
      <c r="L82" s="329">
        <v>0</v>
      </c>
      <c r="M82" s="331"/>
      <c r="N82" s="333">
        <v>1500</v>
      </c>
    </row>
    <row r="83" spans="1:14" ht="15">
      <c r="A83" s="140"/>
      <c r="B83" s="217"/>
      <c r="C83" s="260" t="s">
        <v>298</v>
      </c>
      <c r="D83" s="260" t="s">
        <v>286</v>
      </c>
      <c r="E83" s="260" t="s">
        <v>287</v>
      </c>
      <c r="F83" s="261" t="s">
        <v>203</v>
      </c>
      <c r="G83" s="327"/>
      <c r="H83" s="329">
        <v>17409.97</v>
      </c>
      <c r="I83" s="331"/>
      <c r="J83" s="329">
        <v>17533.45</v>
      </c>
      <c r="K83" s="331"/>
      <c r="L83" s="329">
        <v>17566.72</v>
      </c>
      <c r="M83" s="331"/>
      <c r="N83" s="333">
        <v>17600</v>
      </c>
    </row>
    <row r="84" spans="1:14" ht="15">
      <c r="A84" s="140"/>
      <c r="B84" s="217"/>
      <c r="C84" s="220" t="s">
        <v>299</v>
      </c>
      <c r="D84" s="220" t="s">
        <v>286</v>
      </c>
      <c r="E84" s="220" t="s">
        <v>287</v>
      </c>
      <c r="F84" s="226" t="s">
        <v>195</v>
      </c>
      <c r="G84" s="308"/>
      <c r="H84" s="313">
        <v>1499.2</v>
      </c>
      <c r="I84" s="311"/>
      <c r="J84" s="313">
        <v>1499.2</v>
      </c>
      <c r="K84" s="311"/>
      <c r="L84" s="313">
        <v>1499.2</v>
      </c>
      <c r="M84" s="311"/>
      <c r="N84" s="318">
        <v>13609.28</v>
      </c>
    </row>
    <row r="85" spans="1:14" ht="15">
      <c r="A85" s="143" t="s">
        <v>20</v>
      </c>
      <c r="B85" s="145" t="s">
        <v>119</v>
      </c>
      <c r="C85" s="221"/>
      <c r="D85" s="221"/>
      <c r="E85" s="221"/>
      <c r="F85" s="227"/>
      <c r="G85" s="62">
        <f>+G71+G69+G66+G64+G47</f>
        <v>53465.91</v>
      </c>
      <c r="H85" s="63">
        <f>+H71+H69+H66+H64+H47</f>
        <v>56446.41</v>
      </c>
      <c r="I85" s="63">
        <f>+I71+I69+I66+I64+I47</f>
        <v>89132.92</v>
      </c>
      <c r="J85" s="63">
        <f>+J71+J69+J66+J64+J47</f>
        <v>96307.52</v>
      </c>
      <c r="K85" s="63">
        <f>+K71+K69+K66+K64+K47</f>
        <v>122427.61</v>
      </c>
      <c r="L85" s="63">
        <f>+L71+L69+L66+L64+L47</f>
        <v>145394.87</v>
      </c>
      <c r="M85" s="63">
        <f>+M71+M69+M66+M64+M47</f>
        <v>147136.09</v>
      </c>
      <c r="N85" s="64">
        <f>+N71+N69+N66+N64+N47</f>
        <v>206219.23</v>
      </c>
    </row>
    <row r="86" spans="1:14" ht="15">
      <c r="A86" s="140" t="s">
        <v>33</v>
      </c>
      <c r="B86" s="137" t="s">
        <v>32</v>
      </c>
      <c r="C86" s="141"/>
      <c r="D86" s="141"/>
      <c r="E86" s="141"/>
      <c r="F86" s="142"/>
      <c r="G86" s="70"/>
      <c r="H86" s="72"/>
      <c r="I86" s="72"/>
      <c r="J86" s="72"/>
      <c r="K86" s="72"/>
      <c r="L86" s="72"/>
      <c r="M86" s="72"/>
      <c r="N86" s="74"/>
    </row>
    <row r="87" spans="1:14" ht="15">
      <c r="A87" s="140" t="s">
        <v>34</v>
      </c>
      <c r="B87" s="137" t="s">
        <v>0</v>
      </c>
      <c r="C87" s="246"/>
      <c r="D87" s="246"/>
      <c r="E87" s="246"/>
      <c r="F87" s="248"/>
      <c r="G87" s="70"/>
      <c r="H87" s="72">
        <f>SUM(H88:H99)</f>
        <v>0</v>
      </c>
      <c r="I87" s="72">
        <v>683712.2</v>
      </c>
      <c r="J87" s="72">
        <f>SUM(J88:J99)</f>
        <v>68763.68</v>
      </c>
      <c r="K87" s="72">
        <v>760395.8</v>
      </c>
      <c r="L87" s="72">
        <f>SUM(L88:L99)</f>
        <v>268612.5</v>
      </c>
      <c r="M87" s="72">
        <v>1237987</v>
      </c>
      <c r="N87" s="74">
        <f>SUM(N88:N99)</f>
        <v>758960.3</v>
      </c>
    </row>
    <row r="88" spans="1:14" ht="15">
      <c r="A88" s="140"/>
      <c r="B88" s="217"/>
      <c r="C88" s="247" t="s">
        <v>300</v>
      </c>
      <c r="D88" s="247" t="s">
        <v>301</v>
      </c>
      <c r="E88" s="247" t="s">
        <v>230</v>
      </c>
      <c r="F88" s="249" t="s">
        <v>195</v>
      </c>
      <c r="G88" s="309"/>
      <c r="H88" s="322">
        <v>0</v>
      </c>
      <c r="I88" s="312"/>
      <c r="J88" s="322">
        <v>4326.4</v>
      </c>
      <c r="K88" s="312"/>
      <c r="L88" s="322">
        <v>4326.4</v>
      </c>
      <c r="M88" s="312"/>
      <c r="N88" s="325">
        <v>4326.4</v>
      </c>
    </row>
    <row r="89" spans="1:14" ht="15">
      <c r="A89" s="140"/>
      <c r="B89" s="217"/>
      <c r="C89" s="260" t="s">
        <v>302</v>
      </c>
      <c r="D89" s="260" t="s">
        <v>301</v>
      </c>
      <c r="E89" s="260" t="s">
        <v>303</v>
      </c>
      <c r="F89" s="261" t="s">
        <v>195</v>
      </c>
      <c r="G89" s="327"/>
      <c r="H89" s="329">
        <v>0</v>
      </c>
      <c r="I89" s="331"/>
      <c r="J89" s="329">
        <v>0</v>
      </c>
      <c r="K89" s="331"/>
      <c r="L89" s="329">
        <v>5888.82</v>
      </c>
      <c r="M89" s="331"/>
      <c r="N89" s="333">
        <v>5888.82</v>
      </c>
    </row>
    <row r="90" spans="1:14" ht="15">
      <c r="A90" s="140"/>
      <c r="B90" s="217"/>
      <c r="C90" s="260" t="s">
        <v>304</v>
      </c>
      <c r="D90" s="260" t="s">
        <v>301</v>
      </c>
      <c r="E90" s="260" t="s">
        <v>303</v>
      </c>
      <c r="F90" s="261" t="s">
        <v>195</v>
      </c>
      <c r="G90" s="327"/>
      <c r="H90" s="329">
        <v>0</v>
      </c>
      <c r="I90" s="331"/>
      <c r="J90" s="329">
        <v>0</v>
      </c>
      <c r="K90" s="331"/>
      <c r="L90" s="329">
        <v>0</v>
      </c>
      <c r="M90" s="331"/>
      <c r="N90" s="333">
        <v>21452.4</v>
      </c>
    </row>
    <row r="91" spans="1:14" ht="15">
      <c r="A91" s="140"/>
      <c r="B91" s="217"/>
      <c r="C91" s="260" t="s">
        <v>305</v>
      </c>
      <c r="D91" s="260" t="s">
        <v>301</v>
      </c>
      <c r="E91" s="260" t="s">
        <v>303</v>
      </c>
      <c r="F91" s="261" t="s">
        <v>195</v>
      </c>
      <c r="G91" s="327"/>
      <c r="H91" s="329">
        <v>0</v>
      </c>
      <c r="I91" s="331"/>
      <c r="J91" s="329">
        <v>0</v>
      </c>
      <c r="K91" s="331"/>
      <c r="L91" s="329">
        <v>0</v>
      </c>
      <c r="M91" s="331"/>
      <c r="N91" s="333">
        <v>23955.4</v>
      </c>
    </row>
    <row r="92" spans="1:14" ht="15">
      <c r="A92" s="140"/>
      <c r="B92" s="217"/>
      <c r="C92" s="260" t="s">
        <v>306</v>
      </c>
      <c r="D92" s="260" t="s">
        <v>307</v>
      </c>
      <c r="E92" s="260" t="s">
        <v>308</v>
      </c>
      <c r="F92" s="261" t="s">
        <v>195</v>
      </c>
      <c r="G92" s="327"/>
      <c r="H92" s="329">
        <v>0</v>
      </c>
      <c r="I92" s="331"/>
      <c r="J92" s="329">
        <v>0</v>
      </c>
      <c r="K92" s="331"/>
      <c r="L92" s="329">
        <v>0</v>
      </c>
      <c r="M92" s="331"/>
      <c r="N92" s="333">
        <v>67740</v>
      </c>
    </row>
    <row r="93" spans="1:14" ht="15">
      <c r="A93" s="140"/>
      <c r="B93" s="217"/>
      <c r="C93" s="260" t="s">
        <v>309</v>
      </c>
      <c r="D93" s="260" t="s">
        <v>301</v>
      </c>
      <c r="E93" s="260" t="s">
        <v>303</v>
      </c>
      <c r="F93" s="261" t="s">
        <v>195</v>
      </c>
      <c r="G93" s="327"/>
      <c r="H93" s="329">
        <v>0</v>
      </c>
      <c r="I93" s="331"/>
      <c r="J93" s="329">
        <v>4587.28</v>
      </c>
      <c r="K93" s="331"/>
      <c r="L93" s="329">
        <v>4587.28</v>
      </c>
      <c r="M93" s="331"/>
      <c r="N93" s="333">
        <v>4587.28</v>
      </c>
    </row>
    <row r="94" spans="1:14" ht="15">
      <c r="A94" s="140"/>
      <c r="B94" s="217"/>
      <c r="C94" s="260" t="s">
        <v>310</v>
      </c>
      <c r="D94" s="260" t="s">
        <v>301</v>
      </c>
      <c r="E94" s="260" t="s">
        <v>303</v>
      </c>
      <c r="F94" s="261" t="s">
        <v>195</v>
      </c>
      <c r="G94" s="327"/>
      <c r="H94" s="329">
        <v>0</v>
      </c>
      <c r="I94" s="331"/>
      <c r="J94" s="329">
        <v>0</v>
      </c>
      <c r="K94" s="331"/>
      <c r="L94" s="329">
        <v>0</v>
      </c>
      <c r="M94" s="331"/>
      <c r="N94" s="333">
        <v>97200</v>
      </c>
    </row>
    <row r="95" spans="1:14" ht="15">
      <c r="A95" s="140"/>
      <c r="B95" s="217"/>
      <c r="C95" s="260" t="s">
        <v>311</v>
      </c>
      <c r="D95" s="260" t="s">
        <v>301</v>
      </c>
      <c r="E95" s="260" t="s">
        <v>303</v>
      </c>
      <c r="F95" s="261" t="s">
        <v>195</v>
      </c>
      <c r="G95" s="327"/>
      <c r="H95" s="329">
        <v>0</v>
      </c>
      <c r="I95" s="331"/>
      <c r="J95" s="329">
        <v>0</v>
      </c>
      <c r="K95" s="331"/>
      <c r="L95" s="329">
        <v>0</v>
      </c>
      <c r="M95" s="331"/>
      <c r="N95" s="333">
        <v>100000</v>
      </c>
    </row>
    <row r="96" spans="1:14" ht="15">
      <c r="A96" s="140"/>
      <c r="B96" s="217"/>
      <c r="C96" s="260" t="s">
        <v>312</v>
      </c>
      <c r="D96" s="260" t="s">
        <v>301</v>
      </c>
      <c r="E96" s="260" t="s">
        <v>230</v>
      </c>
      <c r="F96" s="261" t="s">
        <v>195</v>
      </c>
      <c r="G96" s="327"/>
      <c r="H96" s="329">
        <v>0</v>
      </c>
      <c r="I96" s="331"/>
      <c r="J96" s="329">
        <v>0</v>
      </c>
      <c r="K96" s="331"/>
      <c r="L96" s="329">
        <v>0</v>
      </c>
      <c r="M96" s="331"/>
      <c r="N96" s="333">
        <v>100000</v>
      </c>
    </row>
    <row r="97" spans="1:14" ht="15">
      <c r="A97" s="140"/>
      <c r="B97" s="217"/>
      <c r="C97" s="260" t="s">
        <v>313</v>
      </c>
      <c r="D97" s="260" t="s">
        <v>307</v>
      </c>
      <c r="E97" s="260" t="s">
        <v>308</v>
      </c>
      <c r="F97" s="261" t="s">
        <v>195</v>
      </c>
      <c r="G97" s="327"/>
      <c r="H97" s="329">
        <v>0</v>
      </c>
      <c r="I97" s="331"/>
      <c r="J97" s="329">
        <v>20000</v>
      </c>
      <c r="K97" s="331"/>
      <c r="L97" s="329">
        <v>20000</v>
      </c>
      <c r="M97" s="331"/>
      <c r="N97" s="333">
        <v>100000</v>
      </c>
    </row>
    <row r="98" spans="1:14" ht="15">
      <c r="A98" s="140"/>
      <c r="B98" s="217"/>
      <c r="C98" s="260" t="s">
        <v>314</v>
      </c>
      <c r="D98" s="260" t="s">
        <v>315</v>
      </c>
      <c r="E98" s="260" t="s">
        <v>316</v>
      </c>
      <c r="F98" s="261" t="s">
        <v>195</v>
      </c>
      <c r="G98" s="327"/>
      <c r="H98" s="329">
        <v>0</v>
      </c>
      <c r="I98" s="331"/>
      <c r="J98" s="329">
        <v>0</v>
      </c>
      <c r="K98" s="331"/>
      <c r="L98" s="329">
        <v>193960</v>
      </c>
      <c r="M98" s="331"/>
      <c r="N98" s="333">
        <v>193960</v>
      </c>
    </row>
    <row r="99" spans="1:14" ht="15">
      <c r="A99" s="140"/>
      <c r="B99" s="217"/>
      <c r="C99" s="220" t="s">
        <v>317</v>
      </c>
      <c r="D99" s="220" t="s">
        <v>315</v>
      </c>
      <c r="E99" s="220" t="s">
        <v>316</v>
      </c>
      <c r="F99" s="226" t="s">
        <v>195</v>
      </c>
      <c r="G99" s="308"/>
      <c r="H99" s="313">
        <v>0</v>
      </c>
      <c r="I99" s="311"/>
      <c r="J99" s="313">
        <v>39850</v>
      </c>
      <c r="K99" s="311"/>
      <c r="L99" s="313">
        <v>39850</v>
      </c>
      <c r="M99" s="311"/>
      <c r="N99" s="318">
        <v>39850</v>
      </c>
    </row>
    <row r="100" spans="1:14" ht="15">
      <c r="A100" s="140" t="s">
        <v>35</v>
      </c>
      <c r="B100" s="137" t="s">
        <v>1</v>
      </c>
      <c r="C100" s="222"/>
      <c r="D100" s="222"/>
      <c r="E100" s="222"/>
      <c r="F100" s="228"/>
      <c r="G100" s="70"/>
      <c r="H100" s="72">
        <f>SUM(H101:H102)</f>
        <v>0</v>
      </c>
      <c r="I100" s="72"/>
      <c r="J100" s="72">
        <f>SUM(J101:J102)</f>
        <v>0</v>
      </c>
      <c r="K100" s="72"/>
      <c r="L100" s="72">
        <f>SUM(L101:L102)</f>
        <v>0</v>
      </c>
      <c r="M100" s="72"/>
      <c r="N100" s="74">
        <f>SUM(N101:N102)</f>
        <v>832566.94</v>
      </c>
    </row>
    <row r="101" spans="1:14" ht="15">
      <c r="A101" s="140"/>
      <c r="B101" s="217"/>
      <c r="C101" s="247" t="s">
        <v>318</v>
      </c>
      <c r="D101" s="247" t="s">
        <v>319</v>
      </c>
      <c r="E101" s="247" t="s">
        <v>320</v>
      </c>
      <c r="F101" s="249" t="s">
        <v>195</v>
      </c>
      <c r="G101" s="309"/>
      <c r="H101" s="322">
        <v>0</v>
      </c>
      <c r="I101" s="312"/>
      <c r="J101" s="322">
        <v>0</v>
      </c>
      <c r="K101" s="312"/>
      <c r="L101" s="322">
        <v>0</v>
      </c>
      <c r="M101" s="312"/>
      <c r="N101" s="325">
        <v>682000</v>
      </c>
    </row>
    <row r="102" spans="1:14" ht="15">
      <c r="A102" s="140"/>
      <c r="B102" s="217"/>
      <c r="C102" s="220" t="s">
        <v>321</v>
      </c>
      <c r="D102" s="220" t="s">
        <v>319</v>
      </c>
      <c r="E102" s="220" t="s">
        <v>320</v>
      </c>
      <c r="F102" s="226" t="s">
        <v>195</v>
      </c>
      <c r="G102" s="308"/>
      <c r="H102" s="313">
        <v>0</v>
      </c>
      <c r="I102" s="311"/>
      <c r="J102" s="313">
        <v>0</v>
      </c>
      <c r="K102" s="311"/>
      <c r="L102" s="313">
        <v>0</v>
      </c>
      <c r="M102" s="311"/>
      <c r="N102" s="318">
        <v>150566.94</v>
      </c>
    </row>
    <row r="103" spans="1:14" ht="15">
      <c r="A103" s="140" t="s">
        <v>37</v>
      </c>
      <c r="B103" s="137" t="s">
        <v>36</v>
      </c>
      <c r="C103" s="222"/>
      <c r="D103" s="222"/>
      <c r="E103" s="222"/>
      <c r="F103" s="228"/>
      <c r="G103" s="65"/>
      <c r="H103" s="67">
        <v>0</v>
      </c>
      <c r="I103" s="67"/>
      <c r="J103" s="67">
        <v>0</v>
      </c>
      <c r="K103" s="67"/>
      <c r="L103" s="67">
        <v>5000</v>
      </c>
      <c r="M103" s="67"/>
      <c r="N103" s="69">
        <v>5000</v>
      </c>
    </row>
    <row r="104" spans="1:14" ht="15">
      <c r="A104" s="140"/>
      <c r="B104" s="217"/>
      <c r="C104" s="222" t="s">
        <v>322</v>
      </c>
      <c r="D104" s="222" t="s">
        <v>323</v>
      </c>
      <c r="E104" s="222" t="s">
        <v>230</v>
      </c>
      <c r="F104" s="228" t="s">
        <v>195</v>
      </c>
      <c r="G104" s="65"/>
      <c r="H104" s="67">
        <v>0</v>
      </c>
      <c r="I104" s="67"/>
      <c r="J104" s="67">
        <v>0</v>
      </c>
      <c r="K104" s="67"/>
      <c r="L104" s="67">
        <v>5000</v>
      </c>
      <c r="M104" s="67"/>
      <c r="N104" s="69">
        <v>5000</v>
      </c>
    </row>
    <row r="105" spans="1:14" ht="15">
      <c r="A105" s="140" t="s">
        <v>38</v>
      </c>
      <c r="B105" s="137" t="s">
        <v>2</v>
      </c>
      <c r="C105" s="222"/>
      <c r="D105" s="222"/>
      <c r="E105" s="222"/>
      <c r="F105" s="228"/>
      <c r="G105" s="65">
        <v>793.35</v>
      </c>
      <c r="H105" s="67">
        <f>SUM(H106:H108)</f>
        <v>4128</v>
      </c>
      <c r="I105" s="67">
        <v>21678.07</v>
      </c>
      <c r="J105" s="67">
        <f>SUM(J106:J108)</f>
        <v>15504.68</v>
      </c>
      <c r="K105" s="67">
        <v>22134.83</v>
      </c>
      <c r="L105" s="67">
        <f>SUM(L106:L108)</f>
        <v>15504.68</v>
      </c>
      <c r="M105" s="67">
        <v>76941.46</v>
      </c>
      <c r="N105" s="69">
        <f>SUM(N106:N108)</f>
        <v>28746.59</v>
      </c>
    </row>
    <row r="106" spans="1:14" ht="15">
      <c r="A106" s="140"/>
      <c r="B106" s="217"/>
      <c r="C106" s="247" t="s">
        <v>324</v>
      </c>
      <c r="D106" s="247" t="s">
        <v>325</v>
      </c>
      <c r="E106" s="247" t="s">
        <v>326</v>
      </c>
      <c r="F106" s="249" t="s">
        <v>195</v>
      </c>
      <c r="G106" s="303"/>
      <c r="H106" s="286">
        <v>0</v>
      </c>
      <c r="I106" s="286"/>
      <c r="J106" s="286">
        <v>0</v>
      </c>
      <c r="K106" s="286"/>
      <c r="L106" s="286">
        <v>0</v>
      </c>
      <c r="M106" s="286"/>
      <c r="N106" s="289">
        <v>11348.63</v>
      </c>
    </row>
    <row r="107" spans="1:14" ht="15">
      <c r="A107" s="140"/>
      <c r="B107" s="217"/>
      <c r="C107" s="260" t="s">
        <v>327</v>
      </c>
      <c r="D107" s="260" t="s">
        <v>325</v>
      </c>
      <c r="E107" s="260" t="s">
        <v>326</v>
      </c>
      <c r="F107" s="261" t="s">
        <v>195</v>
      </c>
      <c r="G107" s="305"/>
      <c r="H107" s="293">
        <v>0</v>
      </c>
      <c r="I107" s="293"/>
      <c r="J107" s="293">
        <v>0</v>
      </c>
      <c r="K107" s="293"/>
      <c r="L107" s="293">
        <v>0</v>
      </c>
      <c r="M107" s="293"/>
      <c r="N107" s="297">
        <v>1893.28</v>
      </c>
    </row>
    <row r="108" spans="1:14" ht="15">
      <c r="A108" s="140"/>
      <c r="B108" s="217"/>
      <c r="C108" s="220" t="s">
        <v>328</v>
      </c>
      <c r="D108" s="220" t="s">
        <v>329</v>
      </c>
      <c r="E108" s="220" t="s">
        <v>330</v>
      </c>
      <c r="F108" s="226" t="s">
        <v>195</v>
      </c>
      <c r="G108" s="302"/>
      <c r="H108" s="278">
        <v>4128</v>
      </c>
      <c r="I108" s="278"/>
      <c r="J108" s="278">
        <v>15504.68</v>
      </c>
      <c r="K108" s="278"/>
      <c r="L108" s="278">
        <v>15504.68</v>
      </c>
      <c r="M108" s="278"/>
      <c r="N108" s="283">
        <v>15504.68</v>
      </c>
    </row>
    <row r="109" spans="1:14" ht="15">
      <c r="A109" s="143" t="s">
        <v>31</v>
      </c>
      <c r="B109" s="145" t="s">
        <v>118</v>
      </c>
      <c r="C109" s="221"/>
      <c r="D109" s="221"/>
      <c r="E109" s="221"/>
      <c r="F109" s="227"/>
      <c r="G109" s="62">
        <f>+G105+G103+G100+G87+G86</f>
        <v>793.35</v>
      </c>
      <c r="H109" s="63">
        <f>+H105+H103+H100+H87+H86</f>
        <v>4128</v>
      </c>
      <c r="I109" s="63">
        <f>+I105+I103+I100+I87+I86</f>
        <v>705390.27</v>
      </c>
      <c r="J109" s="63">
        <f>+J105+J103+J100+J87+J86</f>
        <v>84268.36</v>
      </c>
      <c r="K109" s="63">
        <f>+K105+K103+K100+K87+K86</f>
        <v>782530.63</v>
      </c>
      <c r="L109" s="63">
        <f>+L105+L103+L100+L87+L86</f>
        <v>289117.18</v>
      </c>
      <c r="M109" s="63">
        <f>+M105+M103+M100+M87+M86</f>
        <v>1314928.46</v>
      </c>
      <c r="N109" s="64">
        <f>+N105+N103+N100+N87+N86</f>
        <v>1625273.83</v>
      </c>
    </row>
    <row r="110" spans="1:14" ht="15">
      <c r="A110" s="140" t="s">
        <v>41</v>
      </c>
      <c r="B110" s="137" t="s">
        <v>40</v>
      </c>
      <c r="C110" s="141"/>
      <c r="D110" s="141"/>
      <c r="E110" s="141"/>
      <c r="F110" s="142"/>
      <c r="G110" s="70"/>
      <c r="H110" s="72"/>
      <c r="I110" s="72"/>
      <c r="J110" s="72"/>
      <c r="K110" s="72"/>
      <c r="L110" s="72"/>
      <c r="M110" s="72"/>
      <c r="N110" s="74"/>
    </row>
    <row r="111" spans="1:14" ht="15">
      <c r="A111" s="140" t="s">
        <v>43</v>
      </c>
      <c r="B111" s="137" t="s">
        <v>42</v>
      </c>
      <c r="C111" s="141"/>
      <c r="D111" s="141"/>
      <c r="E111" s="141"/>
      <c r="F111" s="142"/>
      <c r="G111" s="70"/>
      <c r="H111" s="72"/>
      <c r="I111" s="72"/>
      <c r="J111" s="72"/>
      <c r="K111" s="72"/>
      <c r="L111" s="72"/>
      <c r="M111" s="72"/>
      <c r="N111" s="74"/>
    </row>
    <row r="112" spans="1:14" ht="15">
      <c r="A112" s="140" t="s">
        <v>45</v>
      </c>
      <c r="B112" s="137" t="s">
        <v>44</v>
      </c>
      <c r="C112" s="141"/>
      <c r="D112" s="141"/>
      <c r="E112" s="141"/>
      <c r="F112" s="142"/>
      <c r="G112" s="70"/>
      <c r="H112" s="72"/>
      <c r="I112" s="72"/>
      <c r="J112" s="72"/>
      <c r="K112" s="72"/>
      <c r="L112" s="72"/>
      <c r="M112" s="72"/>
      <c r="N112" s="74"/>
    </row>
    <row r="113" spans="1:14" ht="15">
      <c r="A113" s="140" t="s">
        <v>47</v>
      </c>
      <c r="B113" s="137" t="s">
        <v>46</v>
      </c>
      <c r="C113" s="141"/>
      <c r="D113" s="141"/>
      <c r="E113" s="141"/>
      <c r="F113" s="142"/>
      <c r="G113" s="70"/>
      <c r="H113" s="72"/>
      <c r="I113" s="72"/>
      <c r="J113" s="72"/>
      <c r="K113" s="72"/>
      <c r="L113" s="72"/>
      <c r="M113" s="72"/>
      <c r="N113" s="74"/>
    </row>
    <row r="114" spans="1:14" ht="15">
      <c r="A114" s="143" t="s">
        <v>39</v>
      </c>
      <c r="B114" s="144" t="s">
        <v>117</v>
      </c>
      <c r="C114" s="141"/>
      <c r="D114" s="141"/>
      <c r="E114" s="141"/>
      <c r="F114" s="142"/>
      <c r="G114" s="62">
        <f>+G113+G112+G111+G110</f>
        <v>0</v>
      </c>
      <c r="H114" s="63">
        <f>+H113+H112+H111+H110</f>
        <v>0</v>
      </c>
      <c r="I114" s="63">
        <f>+I113+I112+I111+I110</f>
        <v>0</v>
      </c>
      <c r="J114" s="63">
        <f>+J113+J112+J111+J110</f>
        <v>0</v>
      </c>
      <c r="K114" s="63">
        <f>+K113+K112+K111+K110</f>
        <v>0</v>
      </c>
      <c r="L114" s="63">
        <f>+L113+L112+L111+L110</f>
        <v>0</v>
      </c>
      <c r="M114" s="63">
        <f>+M113+M112+M111+M110</f>
        <v>0</v>
      </c>
      <c r="N114" s="64">
        <f>+N113+N112+N111+N110</f>
        <v>0</v>
      </c>
    </row>
    <row r="115" spans="1:14" ht="15">
      <c r="A115" s="140" t="s">
        <v>50</v>
      </c>
      <c r="B115" s="137" t="s">
        <v>49</v>
      </c>
      <c r="C115" s="141"/>
      <c r="D115" s="141"/>
      <c r="E115" s="141"/>
      <c r="F115" s="142"/>
      <c r="G115" s="70"/>
      <c r="H115" s="72"/>
      <c r="I115" s="72"/>
      <c r="J115" s="72"/>
      <c r="K115" s="72"/>
      <c r="L115" s="72"/>
      <c r="M115" s="72"/>
      <c r="N115" s="74"/>
    </row>
    <row r="116" spans="1:14" ht="15">
      <c r="A116" s="140" t="s">
        <v>52</v>
      </c>
      <c r="B116" s="137" t="s">
        <v>51</v>
      </c>
      <c r="C116" s="141"/>
      <c r="D116" s="141"/>
      <c r="E116" s="141"/>
      <c r="F116" s="142"/>
      <c r="G116" s="70"/>
      <c r="H116" s="72"/>
      <c r="I116" s="72"/>
      <c r="J116" s="72"/>
      <c r="K116" s="72"/>
      <c r="L116" s="72"/>
      <c r="M116" s="72"/>
      <c r="N116" s="74"/>
    </row>
    <row r="117" spans="1:14" ht="15">
      <c r="A117" s="140" t="s">
        <v>54</v>
      </c>
      <c r="B117" s="137" t="s">
        <v>53</v>
      </c>
      <c r="C117" s="141"/>
      <c r="D117" s="141"/>
      <c r="E117" s="141"/>
      <c r="F117" s="142"/>
      <c r="G117" s="70"/>
      <c r="H117" s="72"/>
      <c r="I117" s="72"/>
      <c r="J117" s="72"/>
      <c r="K117" s="72"/>
      <c r="L117" s="72"/>
      <c r="M117" s="72"/>
      <c r="N117" s="74"/>
    </row>
    <row r="118" spans="1:14" ht="15">
      <c r="A118" s="140" t="s">
        <v>56</v>
      </c>
      <c r="B118" s="137" t="s">
        <v>55</v>
      </c>
      <c r="C118" s="141"/>
      <c r="D118" s="141"/>
      <c r="E118" s="141"/>
      <c r="F118" s="142"/>
      <c r="G118" s="70"/>
      <c r="H118" s="72"/>
      <c r="I118" s="72"/>
      <c r="J118" s="72"/>
      <c r="K118" s="72"/>
      <c r="L118" s="72"/>
      <c r="M118" s="72"/>
      <c r="N118" s="74"/>
    </row>
    <row r="119" spans="1:14" ht="15">
      <c r="A119" s="143" t="s">
        <v>48</v>
      </c>
      <c r="B119" s="145" t="s">
        <v>116</v>
      </c>
      <c r="C119" s="141"/>
      <c r="D119" s="141"/>
      <c r="E119" s="141"/>
      <c r="F119" s="142"/>
      <c r="G119" s="62">
        <f>+G118+G117+G116+G115</f>
        <v>0</v>
      </c>
      <c r="H119" s="63">
        <f>+H118+H117+H116+H115</f>
        <v>0</v>
      </c>
      <c r="I119" s="63">
        <f>+I118+I117+I116+I115</f>
        <v>0</v>
      </c>
      <c r="J119" s="63">
        <f>+J118+J117+J116+J115</f>
        <v>0</v>
      </c>
      <c r="K119" s="63">
        <f>+K118+K117+K116+K115</f>
        <v>0</v>
      </c>
      <c r="L119" s="63">
        <f>+L118+L117+L116+L115</f>
        <v>0</v>
      </c>
      <c r="M119" s="63">
        <f>+M118+M117+M116+M115</f>
        <v>0</v>
      </c>
      <c r="N119" s="64">
        <f>+N118+N117+N116+N115</f>
        <v>0</v>
      </c>
    </row>
    <row r="120" spans="1:14" ht="15">
      <c r="A120" s="140" t="s">
        <v>59</v>
      </c>
      <c r="B120" s="137" t="s">
        <v>58</v>
      </c>
      <c r="C120" s="246"/>
      <c r="D120" s="246"/>
      <c r="E120" s="246"/>
      <c r="F120" s="248"/>
      <c r="G120" s="70">
        <v>55195.63</v>
      </c>
      <c r="H120" s="72">
        <f>SUM(H121:H130)</f>
        <v>61290.71</v>
      </c>
      <c r="I120" s="72">
        <v>221562.86</v>
      </c>
      <c r="J120" s="72">
        <f>SUM(J121:J130)</f>
        <v>97468.18</v>
      </c>
      <c r="K120" s="72">
        <v>271223.86</v>
      </c>
      <c r="L120" s="72">
        <f>SUM(L121:L130)</f>
        <v>293987.11</v>
      </c>
      <c r="M120" s="72">
        <v>472217.2</v>
      </c>
      <c r="N120" s="74">
        <f>SUM(N121:N130)</f>
        <v>499819.23</v>
      </c>
    </row>
    <row r="121" spans="1:14" ht="15">
      <c r="A121" s="140"/>
      <c r="B121" s="217"/>
      <c r="C121" s="247" t="s">
        <v>331</v>
      </c>
      <c r="D121" s="247" t="s">
        <v>332</v>
      </c>
      <c r="E121" s="247" t="s">
        <v>333</v>
      </c>
      <c r="F121" s="249" t="s">
        <v>334</v>
      </c>
      <c r="G121" s="309"/>
      <c r="H121" s="322">
        <v>5811.81</v>
      </c>
      <c r="I121" s="312"/>
      <c r="J121" s="322">
        <v>10463.45</v>
      </c>
      <c r="K121" s="312"/>
      <c r="L121" s="322">
        <v>16693.4</v>
      </c>
      <c r="M121" s="312"/>
      <c r="N121" s="325">
        <v>25000</v>
      </c>
    </row>
    <row r="122" spans="1:14" ht="15">
      <c r="A122" s="140"/>
      <c r="B122" s="217"/>
      <c r="C122" s="260" t="s">
        <v>335</v>
      </c>
      <c r="D122" s="260" t="s">
        <v>336</v>
      </c>
      <c r="E122" s="260" t="s">
        <v>337</v>
      </c>
      <c r="F122" s="261" t="s">
        <v>203</v>
      </c>
      <c r="G122" s="327"/>
      <c r="H122" s="329">
        <v>2727.97</v>
      </c>
      <c r="I122" s="331"/>
      <c r="J122" s="329">
        <v>3287.97</v>
      </c>
      <c r="K122" s="331"/>
      <c r="L122" s="329">
        <v>16643.99</v>
      </c>
      <c r="M122" s="331"/>
      <c r="N122" s="333">
        <v>30000</v>
      </c>
    </row>
    <row r="123" spans="1:14" ht="15">
      <c r="A123" s="140"/>
      <c r="B123" s="217"/>
      <c r="C123" s="260" t="s">
        <v>338</v>
      </c>
      <c r="D123" s="260" t="s">
        <v>336</v>
      </c>
      <c r="E123" s="260" t="s">
        <v>337</v>
      </c>
      <c r="F123" s="261" t="s">
        <v>203</v>
      </c>
      <c r="G123" s="327"/>
      <c r="H123" s="329">
        <v>0</v>
      </c>
      <c r="I123" s="331"/>
      <c r="J123" s="329">
        <v>0</v>
      </c>
      <c r="K123" s="331"/>
      <c r="L123" s="329">
        <v>250</v>
      </c>
      <c r="M123" s="331"/>
      <c r="N123" s="333">
        <v>500</v>
      </c>
    </row>
    <row r="124" spans="1:14" ht="15">
      <c r="A124" s="140"/>
      <c r="B124" s="217"/>
      <c r="C124" s="260" t="s">
        <v>339</v>
      </c>
      <c r="D124" s="260" t="s">
        <v>340</v>
      </c>
      <c r="E124" s="260" t="s">
        <v>341</v>
      </c>
      <c r="F124" s="261" t="s">
        <v>203</v>
      </c>
      <c r="G124" s="327"/>
      <c r="H124" s="329">
        <v>18115.75</v>
      </c>
      <c r="I124" s="331"/>
      <c r="J124" s="329">
        <v>39839.67</v>
      </c>
      <c r="K124" s="331"/>
      <c r="L124" s="329">
        <v>110024.36</v>
      </c>
      <c r="M124" s="331"/>
      <c r="N124" s="333">
        <v>180209.04</v>
      </c>
    </row>
    <row r="125" spans="1:14" ht="15">
      <c r="A125" s="140"/>
      <c r="B125" s="217"/>
      <c r="C125" s="260" t="s">
        <v>342</v>
      </c>
      <c r="D125" s="260" t="s">
        <v>340</v>
      </c>
      <c r="E125" s="260" t="s">
        <v>341</v>
      </c>
      <c r="F125" s="261" t="s">
        <v>203</v>
      </c>
      <c r="G125" s="327"/>
      <c r="H125" s="329">
        <v>17493.89</v>
      </c>
      <c r="I125" s="331"/>
      <c r="J125" s="329">
        <v>17533.45</v>
      </c>
      <c r="K125" s="331"/>
      <c r="L125" s="329">
        <v>18766.73</v>
      </c>
      <c r="M125" s="331"/>
      <c r="N125" s="333">
        <v>20000</v>
      </c>
    </row>
    <row r="126" spans="1:14" ht="15">
      <c r="A126" s="140"/>
      <c r="B126" s="217"/>
      <c r="C126" s="260" t="s">
        <v>343</v>
      </c>
      <c r="D126" s="260" t="s">
        <v>344</v>
      </c>
      <c r="E126" s="260" t="s">
        <v>345</v>
      </c>
      <c r="F126" s="261" t="s">
        <v>334</v>
      </c>
      <c r="G126" s="327"/>
      <c r="H126" s="329">
        <v>10588.87</v>
      </c>
      <c r="I126" s="331"/>
      <c r="J126" s="329">
        <v>18953.32</v>
      </c>
      <c r="K126" s="331"/>
      <c r="L126" s="329">
        <v>36780.52</v>
      </c>
      <c r="M126" s="331"/>
      <c r="N126" s="333">
        <v>60550.11</v>
      </c>
    </row>
    <row r="127" spans="1:14" ht="15">
      <c r="A127" s="140"/>
      <c r="B127" s="217"/>
      <c r="C127" s="260" t="s">
        <v>346</v>
      </c>
      <c r="D127" s="260" t="s">
        <v>347</v>
      </c>
      <c r="E127" s="260" t="s">
        <v>348</v>
      </c>
      <c r="F127" s="261" t="s">
        <v>334</v>
      </c>
      <c r="G127" s="327"/>
      <c r="H127" s="329">
        <v>832.86</v>
      </c>
      <c r="I127" s="331"/>
      <c r="J127" s="329">
        <v>1670.76</v>
      </c>
      <c r="K127" s="331"/>
      <c r="L127" s="329">
        <v>5553.33</v>
      </c>
      <c r="M127" s="331"/>
      <c r="N127" s="333">
        <v>10730.08</v>
      </c>
    </row>
    <row r="128" spans="1:14" ht="15">
      <c r="A128" s="140"/>
      <c r="B128" s="217"/>
      <c r="C128" s="260" t="s">
        <v>349</v>
      </c>
      <c r="D128" s="260" t="s">
        <v>350</v>
      </c>
      <c r="E128" s="260" t="s">
        <v>351</v>
      </c>
      <c r="F128" s="261" t="s">
        <v>203</v>
      </c>
      <c r="G128" s="327"/>
      <c r="H128" s="329">
        <v>5165</v>
      </c>
      <c r="I128" s="331"/>
      <c r="J128" s="329">
        <v>5165</v>
      </c>
      <c r="K128" s="331"/>
      <c r="L128" s="329">
        <v>7747.5</v>
      </c>
      <c r="M128" s="331"/>
      <c r="N128" s="333">
        <v>10330</v>
      </c>
    </row>
    <row r="129" spans="1:14" ht="15">
      <c r="A129" s="140"/>
      <c r="B129" s="217"/>
      <c r="C129" s="260" t="s">
        <v>352</v>
      </c>
      <c r="D129" s="260" t="s">
        <v>353</v>
      </c>
      <c r="E129" s="260" t="s">
        <v>230</v>
      </c>
      <c r="F129" s="261" t="s">
        <v>203</v>
      </c>
      <c r="G129" s="327"/>
      <c r="H129" s="329">
        <v>0</v>
      </c>
      <c r="I129" s="331"/>
      <c r="J129" s="329">
        <v>0</v>
      </c>
      <c r="K129" s="331"/>
      <c r="L129" s="329">
        <v>80000</v>
      </c>
      <c r="M129" s="331"/>
      <c r="N129" s="333">
        <v>160000</v>
      </c>
    </row>
    <row r="130" spans="1:14" ht="15">
      <c r="A130" s="140"/>
      <c r="B130" s="217"/>
      <c r="C130" s="220" t="s">
        <v>354</v>
      </c>
      <c r="D130" s="220" t="s">
        <v>355</v>
      </c>
      <c r="E130" s="220" t="s">
        <v>356</v>
      </c>
      <c r="F130" s="226" t="s">
        <v>203</v>
      </c>
      <c r="G130" s="308"/>
      <c r="H130" s="313">
        <v>554.56</v>
      </c>
      <c r="I130" s="311"/>
      <c r="J130" s="313">
        <v>554.56</v>
      </c>
      <c r="K130" s="311"/>
      <c r="L130" s="313">
        <v>1527.28</v>
      </c>
      <c r="M130" s="311"/>
      <c r="N130" s="318">
        <v>2500</v>
      </c>
    </row>
    <row r="131" spans="1:14" ht="15">
      <c r="A131" s="140" t="s">
        <v>61</v>
      </c>
      <c r="B131" s="137" t="s">
        <v>60</v>
      </c>
      <c r="C131" s="222"/>
      <c r="D131" s="222"/>
      <c r="E131" s="222"/>
      <c r="F131" s="228"/>
      <c r="G131" s="70">
        <v>295</v>
      </c>
      <c r="H131" s="72">
        <f>SUM(H132:H134)</f>
        <v>0</v>
      </c>
      <c r="I131" s="72">
        <v>295</v>
      </c>
      <c r="J131" s="72">
        <f>SUM(J132:J134)</f>
        <v>320</v>
      </c>
      <c r="K131" s="72">
        <v>540</v>
      </c>
      <c r="L131" s="72">
        <f>SUM(L132:L134)</f>
        <v>8660</v>
      </c>
      <c r="M131" s="72">
        <v>583.68</v>
      </c>
      <c r="N131" s="74">
        <f>SUM(N132:N134)</f>
        <v>17000</v>
      </c>
    </row>
    <row r="132" spans="1:14" ht="15">
      <c r="A132" s="140"/>
      <c r="B132" s="217"/>
      <c r="C132" s="247" t="s">
        <v>357</v>
      </c>
      <c r="D132" s="247" t="s">
        <v>358</v>
      </c>
      <c r="E132" s="247" t="s">
        <v>359</v>
      </c>
      <c r="F132" s="249" t="s">
        <v>203</v>
      </c>
      <c r="G132" s="309"/>
      <c r="H132" s="322">
        <v>0</v>
      </c>
      <c r="I132" s="312"/>
      <c r="J132" s="322">
        <v>0</v>
      </c>
      <c r="K132" s="312"/>
      <c r="L132" s="322">
        <v>1000</v>
      </c>
      <c r="M132" s="312"/>
      <c r="N132" s="325">
        <v>2000</v>
      </c>
    </row>
    <row r="133" spans="1:14" ht="15">
      <c r="A133" s="140"/>
      <c r="B133" s="217"/>
      <c r="C133" s="260" t="s">
        <v>360</v>
      </c>
      <c r="D133" s="260" t="s">
        <v>361</v>
      </c>
      <c r="E133" s="260" t="s">
        <v>362</v>
      </c>
      <c r="F133" s="261" t="s">
        <v>203</v>
      </c>
      <c r="G133" s="327"/>
      <c r="H133" s="329">
        <v>0</v>
      </c>
      <c r="I133" s="331"/>
      <c r="J133" s="329">
        <v>320</v>
      </c>
      <c r="K133" s="331"/>
      <c r="L133" s="329">
        <v>5160</v>
      </c>
      <c r="M133" s="331"/>
      <c r="N133" s="333">
        <v>10000</v>
      </c>
    </row>
    <row r="134" spans="1:14" ht="15">
      <c r="A134" s="140"/>
      <c r="B134" s="217"/>
      <c r="C134" s="220" t="s">
        <v>363</v>
      </c>
      <c r="D134" s="220" t="s">
        <v>358</v>
      </c>
      <c r="E134" s="220" t="s">
        <v>359</v>
      </c>
      <c r="F134" s="226" t="s">
        <v>203</v>
      </c>
      <c r="G134" s="308"/>
      <c r="H134" s="313">
        <v>0</v>
      </c>
      <c r="I134" s="311"/>
      <c r="J134" s="313">
        <v>0</v>
      </c>
      <c r="K134" s="311"/>
      <c r="L134" s="313">
        <v>2500</v>
      </c>
      <c r="M134" s="311"/>
      <c r="N134" s="318">
        <v>5000</v>
      </c>
    </row>
    <row r="135" spans="1:14" ht="15.75">
      <c r="A135" s="143" t="s">
        <v>57</v>
      </c>
      <c r="B135" s="144" t="s">
        <v>115</v>
      </c>
      <c r="C135" s="334"/>
      <c r="D135" s="334"/>
      <c r="E135" s="334"/>
      <c r="F135" s="335"/>
      <c r="G135" s="149">
        <f>+G131+G120</f>
        <v>55490.63</v>
      </c>
      <c r="H135" s="150">
        <f>+H131+H120</f>
        <v>61290.71</v>
      </c>
      <c r="I135" s="150">
        <f>+I131+I120</f>
        <v>221857.86</v>
      </c>
      <c r="J135" s="150">
        <f>+J131+J120</f>
        <v>97788.18</v>
      </c>
      <c r="K135" s="150">
        <f>+K131+K120</f>
        <v>271763.86</v>
      </c>
      <c r="L135" s="150">
        <f>+L131+L120</f>
        <v>302647.11</v>
      </c>
      <c r="M135" s="150">
        <f>+M131+M120</f>
        <v>472800.88</v>
      </c>
      <c r="N135" s="151">
        <f>+N131+N120</f>
        <v>516819.23</v>
      </c>
    </row>
    <row r="136" spans="1:14" ht="18.75">
      <c r="A136" s="152" t="s">
        <v>121</v>
      </c>
      <c r="B136" s="37" t="s">
        <v>144</v>
      </c>
      <c r="C136" s="37"/>
      <c r="D136" s="37"/>
      <c r="E136" s="37"/>
      <c r="F136" s="37"/>
      <c r="G136" s="80"/>
      <c r="H136" s="81">
        <v>0</v>
      </c>
      <c r="I136" s="81"/>
      <c r="J136" s="81">
        <v>0</v>
      </c>
      <c r="K136" s="82"/>
      <c r="L136" s="82">
        <v>0</v>
      </c>
      <c r="M136" s="82"/>
      <c r="N136" s="83">
        <v>0</v>
      </c>
    </row>
    <row r="137" spans="1:14" s="23" customFormat="1" ht="16.5">
      <c r="A137" s="187" t="s">
        <v>155</v>
      </c>
      <c r="B137" s="188"/>
      <c r="C137" s="128"/>
      <c r="D137" s="128"/>
      <c r="E137" s="128"/>
      <c r="F137" s="128"/>
      <c r="G137" s="84">
        <f>+G136+G135+G119+G114+G109+G85+G46+G30</f>
        <v>391509.18</v>
      </c>
      <c r="H137" s="85">
        <f>+H136+H135+H119+H114+H109+H85+H46+H30</f>
        <v>216803.67</v>
      </c>
      <c r="I137" s="85">
        <f>+I136+I135+I119+I114+I109+I85+I46+I30</f>
        <v>1671686.48</v>
      </c>
      <c r="J137" s="85">
        <f>+J136+J135+J119+J114+J109+J85+J46+J30</f>
        <v>786185.42</v>
      </c>
      <c r="K137" s="85">
        <f>+K136+K135+K119+K114+K109+K85+K46+K30</f>
        <v>2038273.24</v>
      </c>
      <c r="L137" s="85">
        <f>+L136+L135+L119+L114+L109+L85+L46+L30</f>
        <v>1481633.61</v>
      </c>
      <c r="M137" s="85">
        <f>+M136+M135+M119+M114+M109+M85+M46+M30</f>
        <v>3160304.4</v>
      </c>
      <c r="N137" s="86">
        <f>+N136+N135+N119+N114+N109+N85+N46+N30</f>
        <v>3573822.22</v>
      </c>
    </row>
    <row r="138" spans="1:14" ht="16.5">
      <c r="A138" s="193" t="s">
        <v>160</v>
      </c>
      <c r="B138" s="194"/>
      <c r="C138" s="129"/>
      <c r="D138" s="129"/>
      <c r="E138" s="129"/>
      <c r="F138" s="129"/>
      <c r="G138" s="2"/>
      <c r="H138" s="87">
        <v>382.59</v>
      </c>
      <c r="I138" s="3"/>
      <c r="J138" s="87">
        <v>17915.85</v>
      </c>
      <c r="K138" s="3"/>
      <c r="L138" s="87">
        <v>17915.85</v>
      </c>
      <c r="M138" s="3"/>
      <c r="N138" s="89">
        <v>17915.85</v>
      </c>
    </row>
    <row r="139" spans="1:14" ht="16.5">
      <c r="A139" s="187" t="s">
        <v>133</v>
      </c>
      <c r="B139" s="188"/>
      <c r="C139" s="128"/>
      <c r="D139" s="128"/>
      <c r="E139" s="128"/>
      <c r="F139" s="128"/>
      <c r="G139" s="84">
        <f>+G137+G14</f>
        <v>771143.86</v>
      </c>
      <c r="H139" s="85">
        <f>+H137+H14</f>
        <v>1414032.27</v>
      </c>
      <c r="I139" s="85">
        <f>+I137+G14</f>
        <v>2051321.16</v>
      </c>
      <c r="J139" s="85">
        <f>+J137+H14</f>
        <v>1983414.02</v>
      </c>
      <c r="K139" s="85">
        <f>+K137+G14</f>
        <v>2417907.92</v>
      </c>
      <c r="L139" s="85">
        <f>+L137+H14</f>
        <v>2678862.21</v>
      </c>
      <c r="M139" s="85">
        <f>+M137+G14</f>
        <v>3539939.08</v>
      </c>
      <c r="N139" s="86">
        <f>+N137+H14</f>
        <v>4771050.82</v>
      </c>
    </row>
    <row r="140" spans="1:14" ht="16.5">
      <c r="A140" s="193" t="s">
        <v>161</v>
      </c>
      <c r="B140" s="194"/>
      <c r="C140" s="129"/>
      <c r="D140" s="129"/>
      <c r="E140" s="129"/>
      <c r="F140" s="129"/>
      <c r="G140" s="2"/>
      <c r="H140" s="88">
        <f>+H138+$H15</f>
        <v>310834.15</v>
      </c>
      <c r="I140" s="3"/>
      <c r="J140" s="88">
        <f>+J138+$H15</f>
        <v>328367.41</v>
      </c>
      <c r="K140" s="3"/>
      <c r="L140" s="88">
        <f>+L138+$H15</f>
        <v>328367.41</v>
      </c>
      <c r="M140" s="3"/>
      <c r="N140" s="88">
        <f>+N138+$H15</f>
        <v>328367.41</v>
      </c>
    </row>
    <row r="141" spans="1:14" ht="18.95" customHeight="1">
      <c r="A141" s="6"/>
      <c r="B141" s="39"/>
      <c r="C141" s="39"/>
      <c r="D141" s="39"/>
      <c r="E141" s="39"/>
      <c r="F141" s="39"/>
      <c r="G141" s="38"/>
      <c r="H141" s="38"/>
      <c r="I141" s="38"/>
      <c r="J141" s="38"/>
      <c r="K141" s="38"/>
      <c r="L141" s="38"/>
      <c r="M141" s="38"/>
      <c r="N141" s="38"/>
    </row>
    <row r="142" spans="1:14" ht="21" customHeight="1">
      <c r="A142" s="184" t="s">
        <v>130</v>
      </c>
      <c r="B142" s="189" t="s">
        <v>131</v>
      </c>
      <c r="C142" s="189" t="s">
        <v>169</v>
      </c>
      <c r="D142" s="189" t="s">
        <v>170</v>
      </c>
      <c r="E142" s="189" t="s">
        <v>171</v>
      </c>
      <c r="F142" s="184" t="s">
        <v>172</v>
      </c>
      <c r="G142" s="213" t="s">
        <v>122</v>
      </c>
      <c r="H142" s="213"/>
      <c r="I142" s="213"/>
      <c r="J142" s="213"/>
      <c r="K142" s="213"/>
      <c r="L142" s="213"/>
      <c r="M142" s="213"/>
      <c r="N142" s="214"/>
    </row>
    <row r="143" spans="1:14" ht="33" customHeight="1">
      <c r="A143" s="211"/>
      <c r="B143" s="185"/>
      <c r="C143" s="185"/>
      <c r="D143" s="185"/>
      <c r="E143" s="185"/>
      <c r="F143" s="185"/>
      <c r="G143" s="209" t="s">
        <v>177</v>
      </c>
      <c r="H143" s="210"/>
      <c r="I143" s="203" t="s">
        <v>178</v>
      </c>
      <c r="J143" s="204"/>
      <c r="K143" s="205" t="s">
        <v>179</v>
      </c>
      <c r="L143" s="204"/>
      <c r="M143" s="205" t="s">
        <v>180</v>
      </c>
      <c r="N143" s="206"/>
    </row>
    <row r="144" spans="1:14" ht="37.5" customHeight="1">
      <c r="A144" s="212"/>
      <c r="B144" s="190"/>
      <c r="C144" s="190"/>
      <c r="D144" s="190"/>
      <c r="E144" s="190"/>
      <c r="F144" s="186"/>
      <c r="G144" s="15" t="s">
        <v>143</v>
      </c>
      <c r="H144" s="14" t="s">
        <v>182</v>
      </c>
      <c r="I144" s="15" t="s">
        <v>143</v>
      </c>
      <c r="J144" s="14" t="s">
        <v>182</v>
      </c>
      <c r="K144" s="15" t="s">
        <v>143</v>
      </c>
      <c r="L144" s="14" t="s">
        <v>156</v>
      </c>
      <c r="M144" s="15" t="s">
        <v>143</v>
      </c>
      <c r="N144" s="16" t="s">
        <v>4</v>
      </c>
    </row>
    <row r="145" spans="1:14" ht="15.75">
      <c r="A145" s="140" t="s">
        <v>64</v>
      </c>
      <c r="B145" s="137" t="s">
        <v>63</v>
      </c>
      <c r="C145" s="223"/>
      <c r="D145" s="223"/>
      <c r="E145" s="223"/>
      <c r="F145" s="338"/>
      <c r="G145" s="154">
        <v>45597.25</v>
      </c>
      <c r="H145" s="155">
        <f>SUM(H146:H172)</f>
        <v>63556.75</v>
      </c>
      <c r="I145" s="155">
        <v>93859</v>
      </c>
      <c r="J145" s="155">
        <f>SUM(J146:J172)</f>
        <v>113889.98</v>
      </c>
      <c r="K145" s="155"/>
      <c r="L145" s="155">
        <f>SUM(L146:L172)</f>
        <v>201742.16</v>
      </c>
      <c r="M145" s="155">
        <v>250639.7</v>
      </c>
      <c r="N145" s="156">
        <f>SUM(N146:N172)</f>
        <v>330568.7</v>
      </c>
    </row>
    <row r="146" spans="1:14" ht="15.75">
      <c r="A146" s="140"/>
      <c r="B146" s="217"/>
      <c r="C146" s="247" t="s">
        <v>364</v>
      </c>
      <c r="D146" s="247" t="s">
        <v>365</v>
      </c>
      <c r="E146" s="247" t="s">
        <v>366</v>
      </c>
      <c r="F146" s="249" t="s">
        <v>199</v>
      </c>
      <c r="G146" s="309"/>
      <c r="H146" s="322">
        <v>0</v>
      </c>
      <c r="I146" s="312"/>
      <c r="J146" s="322">
        <v>0</v>
      </c>
      <c r="K146" s="312"/>
      <c r="L146" s="322">
        <v>0</v>
      </c>
      <c r="M146" s="312"/>
      <c r="N146" s="325">
        <v>476</v>
      </c>
    </row>
    <row r="147" spans="1:14" ht="15.75">
      <c r="A147" s="140"/>
      <c r="B147" s="217"/>
      <c r="C147" s="260" t="s">
        <v>367</v>
      </c>
      <c r="D147" s="260" t="s">
        <v>368</v>
      </c>
      <c r="E147" s="260" t="s">
        <v>369</v>
      </c>
      <c r="F147" s="261" t="s">
        <v>199</v>
      </c>
      <c r="G147" s="327"/>
      <c r="H147" s="329">
        <v>0</v>
      </c>
      <c r="I147" s="331"/>
      <c r="J147" s="329">
        <v>0</v>
      </c>
      <c r="K147" s="331"/>
      <c r="L147" s="329">
        <v>0</v>
      </c>
      <c r="M147" s="331"/>
      <c r="N147" s="333">
        <v>2000</v>
      </c>
    </row>
    <row r="148" spans="1:14" ht="15.75">
      <c r="A148" s="140"/>
      <c r="B148" s="217"/>
      <c r="C148" s="260" t="s">
        <v>370</v>
      </c>
      <c r="D148" s="260" t="s">
        <v>368</v>
      </c>
      <c r="E148" s="260" t="s">
        <v>371</v>
      </c>
      <c r="F148" s="261" t="s">
        <v>334</v>
      </c>
      <c r="G148" s="327"/>
      <c r="H148" s="329">
        <v>0</v>
      </c>
      <c r="I148" s="331"/>
      <c r="J148" s="329">
        <v>0</v>
      </c>
      <c r="K148" s="331"/>
      <c r="L148" s="329">
        <v>365.39</v>
      </c>
      <c r="M148" s="331"/>
      <c r="N148" s="333">
        <v>852.57</v>
      </c>
    </row>
    <row r="149" spans="1:14" ht="15.75">
      <c r="A149" s="140"/>
      <c r="B149" s="217"/>
      <c r="C149" s="260" t="s">
        <v>372</v>
      </c>
      <c r="D149" s="260" t="s">
        <v>368</v>
      </c>
      <c r="E149" s="260" t="s">
        <v>373</v>
      </c>
      <c r="F149" s="261" t="s">
        <v>334</v>
      </c>
      <c r="G149" s="327"/>
      <c r="H149" s="329">
        <v>8293.92</v>
      </c>
      <c r="I149" s="331"/>
      <c r="J149" s="329">
        <v>16587.84</v>
      </c>
      <c r="K149" s="331"/>
      <c r="L149" s="329">
        <v>25335.91</v>
      </c>
      <c r="M149" s="331"/>
      <c r="N149" s="333">
        <v>37000</v>
      </c>
    </row>
    <row r="150" spans="1:14" ht="15.75">
      <c r="A150" s="140"/>
      <c r="B150" s="217"/>
      <c r="C150" s="260" t="s">
        <v>374</v>
      </c>
      <c r="D150" s="260" t="s">
        <v>365</v>
      </c>
      <c r="E150" s="260" t="s">
        <v>366</v>
      </c>
      <c r="F150" s="261" t="s">
        <v>334</v>
      </c>
      <c r="G150" s="327"/>
      <c r="H150" s="329">
        <v>0</v>
      </c>
      <c r="I150" s="331"/>
      <c r="J150" s="329">
        <v>0</v>
      </c>
      <c r="K150" s="331"/>
      <c r="L150" s="329">
        <v>87.31</v>
      </c>
      <c r="M150" s="331"/>
      <c r="N150" s="333">
        <v>203.72</v>
      </c>
    </row>
    <row r="151" spans="1:14" ht="15.75">
      <c r="A151" s="140"/>
      <c r="B151" s="217"/>
      <c r="C151" s="260" t="s">
        <v>375</v>
      </c>
      <c r="D151" s="260" t="s">
        <v>365</v>
      </c>
      <c r="E151" s="260" t="s">
        <v>366</v>
      </c>
      <c r="F151" s="261" t="s">
        <v>334</v>
      </c>
      <c r="G151" s="327"/>
      <c r="H151" s="329">
        <v>2440.22</v>
      </c>
      <c r="I151" s="331"/>
      <c r="J151" s="329">
        <v>4813.24</v>
      </c>
      <c r="K151" s="331"/>
      <c r="L151" s="329">
        <v>7235.14</v>
      </c>
      <c r="M151" s="331"/>
      <c r="N151" s="333">
        <v>10464.34</v>
      </c>
    </row>
    <row r="152" spans="1:14" ht="15.75">
      <c r="A152" s="140"/>
      <c r="B152" s="217"/>
      <c r="C152" s="260" t="s">
        <v>376</v>
      </c>
      <c r="D152" s="260" t="s">
        <v>368</v>
      </c>
      <c r="E152" s="260" t="s">
        <v>373</v>
      </c>
      <c r="F152" s="261" t="s">
        <v>334</v>
      </c>
      <c r="G152" s="327"/>
      <c r="H152" s="329">
        <v>8323.2</v>
      </c>
      <c r="I152" s="331"/>
      <c r="J152" s="329">
        <v>16646.4</v>
      </c>
      <c r="K152" s="331"/>
      <c r="L152" s="329">
        <v>25429.37</v>
      </c>
      <c r="M152" s="331"/>
      <c r="N152" s="333">
        <v>37140</v>
      </c>
    </row>
    <row r="153" spans="1:14" ht="15.75">
      <c r="A153" s="140"/>
      <c r="B153" s="217"/>
      <c r="C153" s="260" t="s">
        <v>377</v>
      </c>
      <c r="D153" s="260" t="s">
        <v>365</v>
      </c>
      <c r="E153" s="260" t="s">
        <v>366</v>
      </c>
      <c r="F153" s="261" t="s">
        <v>334</v>
      </c>
      <c r="G153" s="327"/>
      <c r="H153" s="329">
        <v>2478.23</v>
      </c>
      <c r="I153" s="331"/>
      <c r="J153" s="329">
        <v>4738.46</v>
      </c>
      <c r="K153" s="331"/>
      <c r="L153" s="329">
        <v>7094.82</v>
      </c>
      <c r="M153" s="331"/>
      <c r="N153" s="333">
        <v>10236.64</v>
      </c>
    </row>
    <row r="154" spans="1:14" ht="15.75">
      <c r="A154" s="140"/>
      <c r="B154" s="217"/>
      <c r="C154" s="260" t="s">
        <v>378</v>
      </c>
      <c r="D154" s="260" t="s">
        <v>368</v>
      </c>
      <c r="E154" s="260" t="s">
        <v>379</v>
      </c>
      <c r="F154" s="261" t="s">
        <v>334</v>
      </c>
      <c r="G154" s="327"/>
      <c r="H154" s="329">
        <v>0</v>
      </c>
      <c r="I154" s="331"/>
      <c r="J154" s="329">
        <v>0</v>
      </c>
      <c r="K154" s="331"/>
      <c r="L154" s="329">
        <v>3471.43</v>
      </c>
      <c r="M154" s="331"/>
      <c r="N154" s="333">
        <v>8100</v>
      </c>
    </row>
    <row r="155" spans="1:14" ht="15.75">
      <c r="A155" s="140"/>
      <c r="B155" s="217"/>
      <c r="C155" s="260" t="s">
        <v>380</v>
      </c>
      <c r="D155" s="260" t="s">
        <v>368</v>
      </c>
      <c r="E155" s="260" t="s">
        <v>373</v>
      </c>
      <c r="F155" s="261" t="s">
        <v>334</v>
      </c>
      <c r="G155" s="327"/>
      <c r="H155" s="329">
        <v>2969.37</v>
      </c>
      <c r="I155" s="331"/>
      <c r="J155" s="329">
        <v>5938.74</v>
      </c>
      <c r="K155" s="331"/>
      <c r="L155" s="329">
        <v>9133.85</v>
      </c>
      <c r="M155" s="331"/>
      <c r="N155" s="333">
        <v>13394</v>
      </c>
    </row>
    <row r="156" spans="1:14" ht="15.75">
      <c r="A156" s="140"/>
      <c r="B156" s="217"/>
      <c r="C156" s="260" t="s">
        <v>381</v>
      </c>
      <c r="D156" s="260" t="s">
        <v>365</v>
      </c>
      <c r="E156" s="260" t="s">
        <v>366</v>
      </c>
      <c r="F156" s="261" t="s">
        <v>334</v>
      </c>
      <c r="G156" s="327"/>
      <c r="H156" s="329">
        <v>956.36</v>
      </c>
      <c r="I156" s="331"/>
      <c r="J156" s="329">
        <v>1747.2</v>
      </c>
      <c r="K156" s="331"/>
      <c r="L156" s="329">
        <v>3914.37</v>
      </c>
      <c r="M156" s="331"/>
      <c r="N156" s="333">
        <v>6803.94</v>
      </c>
    </row>
    <row r="157" spans="1:14" ht="15.75">
      <c r="A157" s="140"/>
      <c r="B157" s="217"/>
      <c r="C157" s="260" t="s">
        <v>382</v>
      </c>
      <c r="D157" s="260" t="s">
        <v>368</v>
      </c>
      <c r="E157" s="260" t="s">
        <v>373</v>
      </c>
      <c r="F157" s="261" t="s">
        <v>334</v>
      </c>
      <c r="G157" s="327"/>
      <c r="H157" s="329">
        <v>7288.71</v>
      </c>
      <c r="I157" s="331"/>
      <c r="J157" s="329">
        <v>14577.42</v>
      </c>
      <c r="K157" s="331"/>
      <c r="L157" s="329">
        <v>22317.24</v>
      </c>
      <c r="M157" s="331"/>
      <c r="N157" s="333">
        <v>32637</v>
      </c>
    </row>
    <row r="158" spans="1:14" ht="15.75">
      <c r="A158" s="140"/>
      <c r="B158" s="217"/>
      <c r="C158" s="260" t="s">
        <v>383</v>
      </c>
      <c r="D158" s="260" t="s">
        <v>365</v>
      </c>
      <c r="E158" s="260" t="s">
        <v>366</v>
      </c>
      <c r="F158" s="261" t="s">
        <v>334</v>
      </c>
      <c r="G158" s="327"/>
      <c r="H158" s="329">
        <v>2218.55</v>
      </c>
      <c r="I158" s="331"/>
      <c r="J158" s="329">
        <v>4266.96</v>
      </c>
      <c r="K158" s="331"/>
      <c r="L158" s="329">
        <v>6910.55</v>
      </c>
      <c r="M158" s="331"/>
      <c r="N158" s="333">
        <v>10435.33</v>
      </c>
    </row>
    <row r="159" spans="1:14" ht="15.75">
      <c r="A159" s="140"/>
      <c r="B159" s="217"/>
      <c r="C159" s="260" t="s">
        <v>384</v>
      </c>
      <c r="D159" s="260" t="s">
        <v>368</v>
      </c>
      <c r="E159" s="260" t="s">
        <v>371</v>
      </c>
      <c r="F159" s="261" t="s">
        <v>195</v>
      </c>
      <c r="G159" s="327"/>
      <c r="H159" s="329">
        <v>0</v>
      </c>
      <c r="I159" s="331"/>
      <c r="J159" s="329">
        <v>2314.8</v>
      </c>
      <c r="K159" s="331"/>
      <c r="L159" s="329">
        <v>2314.8</v>
      </c>
      <c r="M159" s="331"/>
      <c r="N159" s="333">
        <v>9680</v>
      </c>
    </row>
    <row r="160" spans="1:14" ht="15.75">
      <c r="A160" s="140"/>
      <c r="B160" s="217"/>
      <c r="C160" s="260" t="s">
        <v>385</v>
      </c>
      <c r="D160" s="260" t="s">
        <v>365</v>
      </c>
      <c r="E160" s="260" t="s">
        <v>366</v>
      </c>
      <c r="F160" s="261" t="s">
        <v>195</v>
      </c>
      <c r="G160" s="327"/>
      <c r="H160" s="329">
        <v>0</v>
      </c>
      <c r="I160" s="331"/>
      <c r="J160" s="329">
        <v>550.92</v>
      </c>
      <c r="K160" s="331"/>
      <c r="L160" s="329">
        <v>550.92</v>
      </c>
      <c r="M160" s="331"/>
      <c r="N160" s="333">
        <v>2400</v>
      </c>
    </row>
    <row r="161" spans="1:14" ht="15.75">
      <c r="A161" s="140"/>
      <c r="B161" s="217"/>
      <c r="C161" s="260" t="s">
        <v>386</v>
      </c>
      <c r="D161" s="260" t="s">
        <v>365</v>
      </c>
      <c r="E161" s="260" t="s">
        <v>366</v>
      </c>
      <c r="F161" s="261" t="s">
        <v>334</v>
      </c>
      <c r="G161" s="327"/>
      <c r="H161" s="329">
        <v>0</v>
      </c>
      <c r="I161" s="331"/>
      <c r="J161" s="329">
        <v>0</v>
      </c>
      <c r="K161" s="331"/>
      <c r="L161" s="329">
        <v>2360.57</v>
      </c>
      <c r="M161" s="331"/>
      <c r="N161" s="333">
        <v>5508</v>
      </c>
    </row>
    <row r="162" spans="1:14" ht="15.75">
      <c r="A162" s="140"/>
      <c r="B162" s="217"/>
      <c r="C162" s="260" t="s">
        <v>387</v>
      </c>
      <c r="D162" s="260" t="s">
        <v>368</v>
      </c>
      <c r="E162" s="260" t="s">
        <v>369</v>
      </c>
      <c r="F162" s="261" t="s">
        <v>334</v>
      </c>
      <c r="G162" s="327"/>
      <c r="H162" s="329">
        <v>0</v>
      </c>
      <c r="I162" s="331"/>
      <c r="J162" s="329">
        <v>0</v>
      </c>
      <c r="K162" s="331"/>
      <c r="L162" s="329">
        <v>9861.43</v>
      </c>
      <c r="M162" s="331"/>
      <c r="N162" s="333">
        <v>23010</v>
      </c>
    </row>
    <row r="163" spans="1:14" ht="15.75">
      <c r="A163" s="140"/>
      <c r="B163" s="217"/>
      <c r="C163" s="260" t="s">
        <v>388</v>
      </c>
      <c r="D163" s="260" t="s">
        <v>365</v>
      </c>
      <c r="E163" s="260" t="s">
        <v>366</v>
      </c>
      <c r="F163" s="261" t="s">
        <v>334</v>
      </c>
      <c r="G163" s="327"/>
      <c r="H163" s="329">
        <v>2616.82</v>
      </c>
      <c r="I163" s="331"/>
      <c r="J163" s="329">
        <v>2625.82</v>
      </c>
      <c r="K163" s="331"/>
      <c r="L163" s="329">
        <v>2625.9</v>
      </c>
      <c r="M163" s="331"/>
      <c r="N163" s="333">
        <v>2626</v>
      </c>
    </row>
    <row r="164" spans="1:14" ht="15.75">
      <c r="A164" s="140"/>
      <c r="B164" s="217"/>
      <c r="C164" s="260" t="s">
        <v>389</v>
      </c>
      <c r="D164" s="260" t="s">
        <v>368</v>
      </c>
      <c r="E164" s="260" t="s">
        <v>390</v>
      </c>
      <c r="F164" s="261" t="s">
        <v>334</v>
      </c>
      <c r="G164" s="327"/>
      <c r="H164" s="329">
        <v>10091.88</v>
      </c>
      <c r="I164" s="331"/>
      <c r="J164" s="329">
        <v>10091.88</v>
      </c>
      <c r="K164" s="331"/>
      <c r="L164" s="329">
        <v>10095.36</v>
      </c>
      <c r="M164" s="331"/>
      <c r="N164" s="333">
        <v>10100</v>
      </c>
    </row>
    <row r="165" spans="1:14" ht="15.75">
      <c r="A165" s="140"/>
      <c r="B165" s="217"/>
      <c r="C165" s="260" t="s">
        <v>391</v>
      </c>
      <c r="D165" s="260" t="s">
        <v>368</v>
      </c>
      <c r="E165" s="260" t="s">
        <v>371</v>
      </c>
      <c r="F165" s="261" t="s">
        <v>334</v>
      </c>
      <c r="G165" s="327"/>
      <c r="H165" s="329">
        <v>1708.42</v>
      </c>
      <c r="I165" s="331"/>
      <c r="J165" s="329">
        <v>1708.42</v>
      </c>
      <c r="K165" s="331"/>
      <c r="L165" s="329">
        <v>3758.24</v>
      </c>
      <c r="M165" s="331"/>
      <c r="N165" s="333">
        <v>6491.34</v>
      </c>
    </row>
    <row r="166" spans="1:14" ht="15.75">
      <c r="A166" s="140"/>
      <c r="B166" s="217"/>
      <c r="C166" s="260" t="s">
        <v>392</v>
      </c>
      <c r="D166" s="260" t="s">
        <v>368</v>
      </c>
      <c r="E166" s="260" t="s">
        <v>230</v>
      </c>
      <c r="F166" s="261" t="s">
        <v>334</v>
      </c>
      <c r="G166" s="327"/>
      <c r="H166" s="329">
        <v>0</v>
      </c>
      <c r="I166" s="331"/>
      <c r="J166" s="329">
        <v>0</v>
      </c>
      <c r="K166" s="331"/>
      <c r="L166" s="329">
        <v>13312.57</v>
      </c>
      <c r="M166" s="331"/>
      <c r="N166" s="333">
        <v>31062.67</v>
      </c>
    </row>
    <row r="167" spans="1:14" ht="15.75">
      <c r="A167" s="140"/>
      <c r="B167" s="217"/>
      <c r="C167" s="260" t="s">
        <v>393</v>
      </c>
      <c r="D167" s="260" t="s">
        <v>365</v>
      </c>
      <c r="E167" s="260" t="s">
        <v>366</v>
      </c>
      <c r="F167" s="261" t="s">
        <v>334</v>
      </c>
      <c r="G167" s="327"/>
      <c r="H167" s="329">
        <v>406.6</v>
      </c>
      <c r="I167" s="331"/>
      <c r="J167" s="329">
        <v>406.6</v>
      </c>
      <c r="K167" s="331"/>
      <c r="L167" s="329">
        <v>894.46</v>
      </c>
      <c r="M167" s="331"/>
      <c r="N167" s="333">
        <v>1544.94</v>
      </c>
    </row>
    <row r="168" spans="1:14" ht="15.75">
      <c r="A168" s="140"/>
      <c r="B168" s="217"/>
      <c r="C168" s="260" t="s">
        <v>394</v>
      </c>
      <c r="D168" s="260" t="s">
        <v>365</v>
      </c>
      <c r="E168" s="260" t="s">
        <v>366</v>
      </c>
      <c r="F168" s="261" t="s">
        <v>334</v>
      </c>
      <c r="G168" s="327"/>
      <c r="H168" s="329">
        <v>0</v>
      </c>
      <c r="I168" s="331"/>
      <c r="J168" s="329">
        <v>0</v>
      </c>
      <c r="K168" s="331"/>
      <c r="L168" s="329">
        <v>3168.82</v>
      </c>
      <c r="M168" s="331"/>
      <c r="N168" s="333">
        <v>7393.92</v>
      </c>
    </row>
    <row r="169" spans="1:14" ht="15.75">
      <c r="A169" s="140"/>
      <c r="B169" s="217"/>
      <c r="C169" s="260" t="s">
        <v>395</v>
      </c>
      <c r="D169" s="260" t="s">
        <v>368</v>
      </c>
      <c r="E169" s="260" t="s">
        <v>373</v>
      </c>
      <c r="F169" s="261" t="s">
        <v>334</v>
      </c>
      <c r="G169" s="327"/>
      <c r="H169" s="329">
        <v>4932.18</v>
      </c>
      <c r="I169" s="331"/>
      <c r="J169" s="329">
        <v>9840.66</v>
      </c>
      <c r="K169" s="331"/>
      <c r="L169" s="329">
        <v>15223.23</v>
      </c>
      <c r="M169" s="331"/>
      <c r="N169" s="333">
        <v>22400</v>
      </c>
    </row>
    <row r="170" spans="1:14" ht="15.75">
      <c r="A170" s="140"/>
      <c r="B170" s="217"/>
      <c r="C170" s="260" t="s">
        <v>396</v>
      </c>
      <c r="D170" s="260" t="s">
        <v>365</v>
      </c>
      <c r="E170" s="260" t="s">
        <v>366</v>
      </c>
      <c r="F170" s="261" t="s">
        <v>334</v>
      </c>
      <c r="G170" s="327"/>
      <c r="H170" s="329">
        <v>1643.3</v>
      </c>
      <c r="I170" s="331"/>
      <c r="J170" s="329">
        <v>2942.51</v>
      </c>
      <c r="K170" s="331"/>
      <c r="L170" s="329">
        <v>4641.23</v>
      </c>
      <c r="M170" s="331"/>
      <c r="N170" s="333">
        <v>6906.19</v>
      </c>
    </row>
    <row r="171" spans="1:14" ht="15.75">
      <c r="A171" s="140"/>
      <c r="B171" s="217"/>
      <c r="C171" s="260" t="s">
        <v>397</v>
      </c>
      <c r="D171" s="260" t="s">
        <v>368</v>
      </c>
      <c r="E171" s="260" t="s">
        <v>373</v>
      </c>
      <c r="F171" s="261" t="s">
        <v>334</v>
      </c>
      <c r="G171" s="327"/>
      <c r="H171" s="329">
        <v>5415.96</v>
      </c>
      <c r="I171" s="331"/>
      <c r="J171" s="329">
        <v>10831.92</v>
      </c>
      <c r="K171" s="331"/>
      <c r="L171" s="329">
        <v>16518.24</v>
      </c>
      <c r="M171" s="331"/>
      <c r="N171" s="333">
        <v>24100</v>
      </c>
    </row>
    <row r="172" spans="1:14" ht="15.75">
      <c r="A172" s="140"/>
      <c r="B172" s="217"/>
      <c r="C172" s="220" t="s">
        <v>398</v>
      </c>
      <c r="D172" s="220" t="s">
        <v>365</v>
      </c>
      <c r="E172" s="220" t="s">
        <v>366</v>
      </c>
      <c r="F172" s="226" t="s">
        <v>334</v>
      </c>
      <c r="G172" s="308"/>
      <c r="H172" s="313">
        <v>1773.03</v>
      </c>
      <c r="I172" s="311"/>
      <c r="J172" s="313">
        <v>3260.19</v>
      </c>
      <c r="K172" s="311"/>
      <c r="L172" s="313">
        <v>5121.01</v>
      </c>
      <c r="M172" s="311"/>
      <c r="N172" s="318">
        <v>7602.1</v>
      </c>
    </row>
    <row r="173" spans="1:14" ht="15">
      <c r="A173" s="140" t="s">
        <v>66</v>
      </c>
      <c r="B173" s="137" t="s">
        <v>65</v>
      </c>
      <c r="C173" s="222"/>
      <c r="D173" s="222"/>
      <c r="E173" s="222"/>
      <c r="F173" s="346"/>
      <c r="G173" s="70">
        <v>29610.24</v>
      </c>
      <c r="H173" s="72">
        <f>SUM(H174:H194)</f>
        <v>4589.32</v>
      </c>
      <c r="I173" s="72">
        <v>59138.74</v>
      </c>
      <c r="J173" s="72">
        <f>SUM(J174:J194)</f>
        <v>8370.28</v>
      </c>
      <c r="K173" s="72"/>
      <c r="L173" s="72">
        <f>SUM(L174:L194)</f>
        <v>16571.51</v>
      </c>
      <c r="M173" s="72">
        <v>81035.37</v>
      </c>
      <c r="N173" s="74">
        <f>SUM(N174:N194)</f>
        <v>27705.8</v>
      </c>
    </row>
    <row r="174" spans="1:14" ht="15">
      <c r="A174" s="140"/>
      <c r="B174" s="217"/>
      <c r="C174" s="247" t="s">
        <v>399</v>
      </c>
      <c r="D174" s="247" t="s">
        <v>400</v>
      </c>
      <c r="E174" s="247" t="s">
        <v>401</v>
      </c>
      <c r="F174" s="249" t="s">
        <v>203</v>
      </c>
      <c r="G174" s="309"/>
      <c r="H174" s="322">
        <v>422.28</v>
      </c>
      <c r="I174" s="312"/>
      <c r="J174" s="322">
        <v>844.56</v>
      </c>
      <c r="K174" s="312"/>
      <c r="L174" s="322">
        <v>1519.26</v>
      </c>
      <c r="M174" s="312"/>
      <c r="N174" s="325">
        <v>2193.95</v>
      </c>
    </row>
    <row r="175" spans="1:14" ht="15">
      <c r="A175" s="140"/>
      <c r="B175" s="217"/>
      <c r="C175" s="260" t="s">
        <v>402</v>
      </c>
      <c r="D175" s="260" t="s">
        <v>400</v>
      </c>
      <c r="E175" s="260" t="s">
        <v>401</v>
      </c>
      <c r="F175" s="261" t="s">
        <v>199</v>
      </c>
      <c r="G175" s="327"/>
      <c r="H175" s="329">
        <v>0</v>
      </c>
      <c r="I175" s="331"/>
      <c r="J175" s="329">
        <v>0</v>
      </c>
      <c r="K175" s="331"/>
      <c r="L175" s="329">
        <v>0</v>
      </c>
      <c r="M175" s="331"/>
      <c r="N175" s="333">
        <v>170</v>
      </c>
    </row>
    <row r="176" spans="1:14" ht="15">
      <c r="A176" s="140"/>
      <c r="B176" s="217"/>
      <c r="C176" s="260" t="s">
        <v>403</v>
      </c>
      <c r="D176" s="260" t="s">
        <v>400</v>
      </c>
      <c r="E176" s="260" t="s">
        <v>401</v>
      </c>
      <c r="F176" s="261" t="s">
        <v>334</v>
      </c>
      <c r="G176" s="327"/>
      <c r="H176" s="329">
        <v>0</v>
      </c>
      <c r="I176" s="331"/>
      <c r="J176" s="329">
        <v>0</v>
      </c>
      <c r="K176" s="331"/>
      <c r="L176" s="329">
        <v>31.41</v>
      </c>
      <c r="M176" s="331"/>
      <c r="N176" s="333">
        <v>73.29</v>
      </c>
    </row>
    <row r="177" spans="1:14" ht="15">
      <c r="A177" s="140"/>
      <c r="B177" s="217"/>
      <c r="C177" s="260" t="s">
        <v>404</v>
      </c>
      <c r="D177" s="260" t="s">
        <v>400</v>
      </c>
      <c r="E177" s="260" t="s">
        <v>401</v>
      </c>
      <c r="F177" s="261" t="s">
        <v>334</v>
      </c>
      <c r="G177" s="327"/>
      <c r="H177" s="329">
        <v>704.97</v>
      </c>
      <c r="I177" s="331"/>
      <c r="J177" s="329">
        <v>1409.94</v>
      </c>
      <c r="K177" s="331"/>
      <c r="L177" s="329">
        <v>2155.68</v>
      </c>
      <c r="M177" s="331"/>
      <c r="N177" s="333">
        <v>3150</v>
      </c>
    </row>
    <row r="178" spans="1:14" ht="15">
      <c r="A178" s="140"/>
      <c r="B178" s="217"/>
      <c r="C178" s="260" t="s">
        <v>405</v>
      </c>
      <c r="D178" s="260" t="s">
        <v>400</v>
      </c>
      <c r="E178" s="260" t="s">
        <v>401</v>
      </c>
      <c r="F178" s="261" t="s">
        <v>334</v>
      </c>
      <c r="G178" s="327"/>
      <c r="H178" s="329">
        <v>707.47</v>
      </c>
      <c r="I178" s="331"/>
      <c r="J178" s="329">
        <v>1414.93</v>
      </c>
      <c r="K178" s="331"/>
      <c r="L178" s="329">
        <v>2164.53</v>
      </c>
      <c r="M178" s="331"/>
      <c r="N178" s="333">
        <v>3164</v>
      </c>
    </row>
    <row r="179" spans="1:14" ht="15">
      <c r="A179" s="140"/>
      <c r="B179" s="217"/>
      <c r="C179" s="260" t="s">
        <v>406</v>
      </c>
      <c r="D179" s="260" t="s">
        <v>407</v>
      </c>
      <c r="E179" s="260" t="s">
        <v>408</v>
      </c>
      <c r="F179" s="261" t="s">
        <v>203</v>
      </c>
      <c r="G179" s="327"/>
      <c r="H179" s="329">
        <v>0</v>
      </c>
      <c r="I179" s="331"/>
      <c r="J179" s="329">
        <v>0</v>
      </c>
      <c r="K179" s="331"/>
      <c r="L179" s="329">
        <v>44.5</v>
      </c>
      <c r="M179" s="331"/>
      <c r="N179" s="333">
        <v>89</v>
      </c>
    </row>
    <row r="180" spans="1:14" ht="15">
      <c r="A180" s="140"/>
      <c r="B180" s="217"/>
      <c r="C180" s="260" t="s">
        <v>409</v>
      </c>
      <c r="D180" s="260" t="s">
        <v>410</v>
      </c>
      <c r="E180" s="260" t="s">
        <v>411</v>
      </c>
      <c r="F180" s="261" t="s">
        <v>195</v>
      </c>
      <c r="G180" s="327"/>
      <c r="H180" s="329">
        <v>0</v>
      </c>
      <c r="I180" s="331"/>
      <c r="J180" s="329">
        <v>0</v>
      </c>
      <c r="K180" s="331"/>
      <c r="L180" s="329">
        <v>2400</v>
      </c>
      <c r="M180" s="331"/>
      <c r="N180" s="333">
        <v>2400</v>
      </c>
    </row>
    <row r="181" spans="1:14" ht="15">
      <c r="A181" s="140"/>
      <c r="B181" s="217"/>
      <c r="C181" s="260" t="s">
        <v>412</v>
      </c>
      <c r="D181" s="260" t="s">
        <v>400</v>
      </c>
      <c r="E181" s="260" t="s">
        <v>401</v>
      </c>
      <c r="F181" s="261" t="s">
        <v>334</v>
      </c>
      <c r="G181" s="327"/>
      <c r="H181" s="329">
        <v>252.46</v>
      </c>
      <c r="I181" s="331"/>
      <c r="J181" s="329">
        <v>504.85</v>
      </c>
      <c r="K181" s="331"/>
      <c r="L181" s="329">
        <v>1077.06</v>
      </c>
      <c r="M181" s="331"/>
      <c r="N181" s="333">
        <v>1840</v>
      </c>
    </row>
    <row r="182" spans="1:14" ht="15">
      <c r="A182" s="140"/>
      <c r="B182" s="217"/>
      <c r="C182" s="260" t="s">
        <v>413</v>
      </c>
      <c r="D182" s="260" t="s">
        <v>400</v>
      </c>
      <c r="E182" s="260" t="s">
        <v>401</v>
      </c>
      <c r="F182" s="261" t="s">
        <v>334</v>
      </c>
      <c r="G182" s="327"/>
      <c r="H182" s="329">
        <v>619.53</v>
      </c>
      <c r="I182" s="331"/>
      <c r="J182" s="329">
        <v>1239.06</v>
      </c>
      <c r="K182" s="331"/>
      <c r="L182" s="329">
        <v>1899.46</v>
      </c>
      <c r="M182" s="331"/>
      <c r="N182" s="333">
        <v>2780</v>
      </c>
    </row>
    <row r="183" spans="1:14" ht="15">
      <c r="A183" s="140"/>
      <c r="B183" s="217"/>
      <c r="C183" s="260" t="s">
        <v>414</v>
      </c>
      <c r="D183" s="260" t="s">
        <v>400</v>
      </c>
      <c r="E183" s="260" t="s">
        <v>401</v>
      </c>
      <c r="F183" s="261" t="s">
        <v>195</v>
      </c>
      <c r="G183" s="327"/>
      <c r="H183" s="329">
        <v>0</v>
      </c>
      <c r="I183" s="331"/>
      <c r="J183" s="329">
        <v>196.74</v>
      </c>
      <c r="K183" s="331"/>
      <c r="L183" s="329">
        <v>196.74</v>
      </c>
      <c r="M183" s="331"/>
      <c r="N183" s="333">
        <v>830</v>
      </c>
    </row>
    <row r="184" spans="1:14" ht="15">
      <c r="A184" s="140"/>
      <c r="B184" s="217"/>
      <c r="C184" s="260" t="s">
        <v>415</v>
      </c>
      <c r="D184" s="260" t="s">
        <v>400</v>
      </c>
      <c r="E184" s="260" t="s">
        <v>401</v>
      </c>
      <c r="F184" s="261" t="s">
        <v>334</v>
      </c>
      <c r="G184" s="327"/>
      <c r="H184" s="329">
        <v>0</v>
      </c>
      <c r="I184" s="331"/>
      <c r="J184" s="329">
        <v>0</v>
      </c>
      <c r="K184" s="331"/>
      <c r="L184" s="329">
        <v>857.14</v>
      </c>
      <c r="M184" s="331"/>
      <c r="N184" s="333">
        <v>2000</v>
      </c>
    </row>
    <row r="185" spans="1:14" ht="15">
      <c r="A185" s="140"/>
      <c r="B185" s="217"/>
      <c r="C185" s="260" t="s">
        <v>416</v>
      </c>
      <c r="D185" s="260" t="s">
        <v>400</v>
      </c>
      <c r="E185" s="260" t="s">
        <v>401</v>
      </c>
      <c r="F185" s="261" t="s">
        <v>334</v>
      </c>
      <c r="G185" s="327"/>
      <c r="H185" s="329">
        <v>857.8</v>
      </c>
      <c r="I185" s="331"/>
      <c r="J185" s="329">
        <v>857.8</v>
      </c>
      <c r="K185" s="331"/>
      <c r="L185" s="329">
        <v>857.89</v>
      </c>
      <c r="M185" s="331"/>
      <c r="N185" s="333">
        <v>858</v>
      </c>
    </row>
    <row r="186" spans="1:14" ht="15">
      <c r="A186" s="140"/>
      <c r="B186" s="217"/>
      <c r="C186" s="260" t="s">
        <v>417</v>
      </c>
      <c r="D186" s="260" t="s">
        <v>400</v>
      </c>
      <c r="E186" s="260" t="s">
        <v>401</v>
      </c>
      <c r="F186" s="261" t="s">
        <v>334</v>
      </c>
      <c r="G186" s="327"/>
      <c r="H186" s="329">
        <v>145.22</v>
      </c>
      <c r="I186" s="331"/>
      <c r="J186" s="329">
        <v>145.22</v>
      </c>
      <c r="K186" s="331"/>
      <c r="L186" s="329">
        <v>319.45</v>
      </c>
      <c r="M186" s="331"/>
      <c r="N186" s="333">
        <v>551.76</v>
      </c>
    </row>
    <row r="187" spans="1:14" ht="15">
      <c r="A187" s="140"/>
      <c r="B187" s="217"/>
      <c r="C187" s="260" t="s">
        <v>418</v>
      </c>
      <c r="D187" s="260" t="s">
        <v>400</v>
      </c>
      <c r="E187" s="260" t="s">
        <v>401</v>
      </c>
      <c r="F187" s="261" t="s">
        <v>195</v>
      </c>
      <c r="G187" s="327"/>
      <c r="H187" s="329">
        <v>0</v>
      </c>
      <c r="I187" s="331"/>
      <c r="J187" s="329">
        <v>0</v>
      </c>
      <c r="K187" s="331"/>
      <c r="L187" s="329">
        <v>0</v>
      </c>
      <c r="M187" s="331"/>
      <c r="N187" s="333">
        <v>1386.8</v>
      </c>
    </row>
    <row r="188" spans="1:14" ht="15">
      <c r="A188" s="140"/>
      <c r="B188" s="217"/>
      <c r="C188" s="260" t="s">
        <v>419</v>
      </c>
      <c r="D188" s="260" t="s">
        <v>420</v>
      </c>
      <c r="E188" s="260" t="s">
        <v>230</v>
      </c>
      <c r="F188" s="261" t="s">
        <v>195</v>
      </c>
      <c r="G188" s="327"/>
      <c r="H188" s="329">
        <v>0</v>
      </c>
      <c r="I188" s="331"/>
      <c r="J188" s="329">
        <v>0</v>
      </c>
      <c r="K188" s="331"/>
      <c r="L188" s="329">
        <v>0</v>
      </c>
      <c r="M188" s="331"/>
      <c r="N188" s="333">
        <v>1254</v>
      </c>
    </row>
    <row r="189" spans="1:14" ht="15">
      <c r="A189" s="140"/>
      <c r="B189" s="217"/>
      <c r="C189" s="260" t="s">
        <v>421</v>
      </c>
      <c r="D189" s="260" t="s">
        <v>400</v>
      </c>
      <c r="E189" s="260" t="s">
        <v>401</v>
      </c>
      <c r="F189" s="261" t="s">
        <v>334</v>
      </c>
      <c r="G189" s="327"/>
      <c r="H189" s="329">
        <v>0</v>
      </c>
      <c r="I189" s="331"/>
      <c r="J189" s="329">
        <v>0</v>
      </c>
      <c r="K189" s="331"/>
      <c r="L189" s="329">
        <v>42.86</v>
      </c>
      <c r="M189" s="331"/>
      <c r="N189" s="333">
        <v>100</v>
      </c>
    </row>
    <row r="190" spans="1:14" ht="15">
      <c r="A190" s="140"/>
      <c r="B190" s="217"/>
      <c r="C190" s="260" t="s">
        <v>422</v>
      </c>
      <c r="D190" s="260" t="s">
        <v>423</v>
      </c>
      <c r="E190" s="260" t="s">
        <v>424</v>
      </c>
      <c r="F190" s="261" t="s">
        <v>195</v>
      </c>
      <c r="G190" s="327"/>
      <c r="H190" s="329">
        <v>0</v>
      </c>
      <c r="I190" s="331"/>
      <c r="J190" s="329">
        <v>0</v>
      </c>
      <c r="K190" s="331"/>
      <c r="L190" s="329">
        <v>0</v>
      </c>
      <c r="M190" s="331"/>
      <c r="N190" s="333">
        <v>450</v>
      </c>
    </row>
    <row r="191" spans="1:14" ht="15">
      <c r="A191" s="140"/>
      <c r="B191" s="217"/>
      <c r="C191" s="260" t="s">
        <v>425</v>
      </c>
      <c r="D191" s="260" t="s">
        <v>400</v>
      </c>
      <c r="E191" s="260" t="s">
        <v>401</v>
      </c>
      <c r="F191" s="261" t="s">
        <v>334</v>
      </c>
      <c r="G191" s="327"/>
      <c r="H191" s="329">
        <v>419.24</v>
      </c>
      <c r="I191" s="331"/>
      <c r="J191" s="329">
        <v>836.48</v>
      </c>
      <c r="K191" s="331"/>
      <c r="L191" s="329">
        <v>1294.42</v>
      </c>
      <c r="M191" s="331"/>
      <c r="N191" s="333">
        <v>1905</v>
      </c>
    </row>
    <row r="192" spans="1:14" ht="15">
      <c r="A192" s="140"/>
      <c r="B192" s="217"/>
      <c r="C192" s="260" t="s">
        <v>426</v>
      </c>
      <c r="D192" s="260" t="s">
        <v>423</v>
      </c>
      <c r="E192" s="260" t="s">
        <v>424</v>
      </c>
      <c r="F192" s="261" t="s">
        <v>203</v>
      </c>
      <c r="G192" s="327"/>
      <c r="H192" s="329">
        <v>0</v>
      </c>
      <c r="I192" s="331"/>
      <c r="J192" s="329">
        <v>0</v>
      </c>
      <c r="K192" s="331"/>
      <c r="L192" s="329">
        <v>125</v>
      </c>
      <c r="M192" s="331"/>
      <c r="N192" s="333">
        <v>250</v>
      </c>
    </row>
    <row r="193" spans="1:14" ht="15">
      <c r="A193" s="140"/>
      <c r="B193" s="217"/>
      <c r="C193" s="260" t="s">
        <v>427</v>
      </c>
      <c r="D193" s="260" t="s">
        <v>400</v>
      </c>
      <c r="E193" s="260" t="s">
        <v>401</v>
      </c>
      <c r="F193" s="261" t="s">
        <v>334</v>
      </c>
      <c r="G193" s="327"/>
      <c r="H193" s="329">
        <v>460.35</v>
      </c>
      <c r="I193" s="331"/>
      <c r="J193" s="329">
        <v>920.7</v>
      </c>
      <c r="K193" s="331"/>
      <c r="L193" s="329">
        <v>1426.11</v>
      </c>
      <c r="M193" s="331"/>
      <c r="N193" s="333">
        <v>2100</v>
      </c>
    </row>
    <row r="194" spans="1:14" ht="15">
      <c r="A194" s="140"/>
      <c r="B194" s="217"/>
      <c r="C194" s="220" t="s">
        <v>428</v>
      </c>
      <c r="D194" s="220" t="s">
        <v>410</v>
      </c>
      <c r="E194" s="220" t="s">
        <v>411</v>
      </c>
      <c r="F194" s="226" t="s">
        <v>205</v>
      </c>
      <c r="G194" s="308"/>
      <c r="H194" s="313">
        <v>0</v>
      </c>
      <c r="I194" s="311"/>
      <c r="J194" s="313">
        <v>0</v>
      </c>
      <c r="K194" s="311"/>
      <c r="L194" s="313">
        <v>160</v>
      </c>
      <c r="M194" s="311"/>
      <c r="N194" s="318">
        <v>160</v>
      </c>
    </row>
    <row r="195" spans="1:14" ht="15">
      <c r="A195" s="140" t="s">
        <v>68</v>
      </c>
      <c r="B195" s="137" t="s">
        <v>67</v>
      </c>
      <c r="C195" s="222"/>
      <c r="D195" s="222"/>
      <c r="E195" s="222"/>
      <c r="F195" s="346"/>
      <c r="G195" s="158">
        <v>172627.19</v>
      </c>
      <c r="H195" s="159">
        <f>SUM(H196:H308)</f>
        <v>173378.26</v>
      </c>
      <c r="I195" s="159">
        <v>354461.44</v>
      </c>
      <c r="J195" s="159">
        <f>SUM(J196:J308)</f>
        <v>332271.26</v>
      </c>
      <c r="K195" s="159"/>
      <c r="L195" s="159">
        <f>SUM(L196:L308)</f>
        <v>650248.86</v>
      </c>
      <c r="M195" s="159">
        <v>654203.76</v>
      </c>
      <c r="N195" s="160">
        <f>SUM(N196:N308)</f>
        <v>1032261.49</v>
      </c>
    </row>
    <row r="196" spans="1:14" ht="15">
      <c r="A196" s="140"/>
      <c r="B196" s="217"/>
      <c r="C196" s="247" t="s">
        <v>429</v>
      </c>
      <c r="D196" s="247" t="s">
        <v>430</v>
      </c>
      <c r="E196" s="247" t="s">
        <v>230</v>
      </c>
      <c r="F196" s="249" t="s">
        <v>195</v>
      </c>
      <c r="G196" s="350"/>
      <c r="H196" s="365">
        <v>0</v>
      </c>
      <c r="I196" s="354"/>
      <c r="J196" s="365">
        <v>0</v>
      </c>
      <c r="K196" s="354"/>
      <c r="L196" s="365">
        <v>0</v>
      </c>
      <c r="M196" s="354"/>
      <c r="N196" s="368">
        <v>350</v>
      </c>
    </row>
    <row r="197" spans="1:14" ht="15">
      <c r="A197" s="140"/>
      <c r="B197" s="217"/>
      <c r="C197" s="260" t="s">
        <v>431</v>
      </c>
      <c r="D197" s="260" t="s">
        <v>430</v>
      </c>
      <c r="E197" s="260" t="s">
        <v>432</v>
      </c>
      <c r="F197" s="261" t="s">
        <v>203</v>
      </c>
      <c r="G197" s="370"/>
      <c r="H197" s="372">
        <v>0</v>
      </c>
      <c r="I197" s="374"/>
      <c r="J197" s="372">
        <v>253</v>
      </c>
      <c r="K197" s="374"/>
      <c r="L197" s="372">
        <v>356.5</v>
      </c>
      <c r="M197" s="374"/>
      <c r="N197" s="376">
        <v>460</v>
      </c>
    </row>
    <row r="198" spans="1:14" ht="15">
      <c r="A198" s="140"/>
      <c r="B198" s="217"/>
      <c r="C198" s="260" t="s">
        <v>433</v>
      </c>
      <c r="D198" s="260" t="s">
        <v>434</v>
      </c>
      <c r="E198" s="260" t="s">
        <v>435</v>
      </c>
      <c r="F198" s="261" t="s">
        <v>203</v>
      </c>
      <c r="G198" s="370"/>
      <c r="H198" s="372">
        <v>4968</v>
      </c>
      <c r="I198" s="374"/>
      <c r="J198" s="372">
        <v>9936</v>
      </c>
      <c r="K198" s="374"/>
      <c r="L198" s="372">
        <v>16497.11</v>
      </c>
      <c r="M198" s="374"/>
      <c r="N198" s="376">
        <v>23058.21</v>
      </c>
    </row>
    <row r="199" spans="1:14" ht="15">
      <c r="A199" s="140"/>
      <c r="B199" s="217"/>
      <c r="C199" s="260" t="s">
        <v>436</v>
      </c>
      <c r="D199" s="260" t="s">
        <v>434</v>
      </c>
      <c r="E199" s="260" t="s">
        <v>437</v>
      </c>
      <c r="F199" s="261" t="s">
        <v>203</v>
      </c>
      <c r="G199" s="370"/>
      <c r="H199" s="372">
        <v>0</v>
      </c>
      <c r="I199" s="374"/>
      <c r="J199" s="372">
        <v>0</v>
      </c>
      <c r="K199" s="374"/>
      <c r="L199" s="372">
        <v>25</v>
      </c>
      <c r="M199" s="374"/>
      <c r="N199" s="376">
        <v>50</v>
      </c>
    </row>
    <row r="200" spans="1:14" ht="15">
      <c r="A200" s="140"/>
      <c r="B200" s="217"/>
      <c r="C200" s="260" t="s">
        <v>438</v>
      </c>
      <c r="D200" s="260" t="s">
        <v>439</v>
      </c>
      <c r="E200" s="260" t="s">
        <v>440</v>
      </c>
      <c r="F200" s="261" t="s">
        <v>195</v>
      </c>
      <c r="G200" s="370"/>
      <c r="H200" s="372">
        <v>3326.57</v>
      </c>
      <c r="I200" s="374"/>
      <c r="J200" s="372">
        <v>3326.57</v>
      </c>
      <c r="K200" s="374"/>
      <c r="L200" s="372">
        <v>3326.57</v>
      </c>
      <c r="M200" s="374"/>
      <c r="N200" s="376">
        <v>6026.57</v>
      </c>
    </row>
    <row r="201" spans="1:14" ht="15">
      <c r="A201" s="140"/>
      <c r="B201" s="217"/>
      <c r="C201" s="260" t="s">
        <v>441</v>
      </c>
      <c r="D201" s="260" t="s">
        <v>439</v>
      </c>
      <c r="E201" s="260" t="s">
        <v>440</v>
      </c>
      <c r="F201" s="261" t="s">
        <v>203</v>
      </c>
      <c r="G201" s="370"/>
      <c r="H201" s="372">
        <v>70.94</v>
      </c>
      <c r="I201" s="374"/>
      <c r="J201" s="372">
        <v>103.59</v>
      </c>
      <c r="K201" s="374"/>
      <c r="L201" s="372">
        <v>187.27</v>
      </c>
      <c r="M201" s="374"/>
      <c r="N201" s="376">
        <v>270.94</v>
      </c>
    </row>
    <row r="202" spans="1:14" ht="15">
      <c r="A202" s="140"/>
      <c r="B202" s="217"/>
      <c r="C202" s="260" t="s">
        <v>442</v>
      </c>
      <c r="D202" s="260" t="s">
        <v>443</v>
      </c>
      <c r="E202" s="260" t="s">
        <v>444</v>
      </c>
      <c r="F202" s="261" t="s">
        <v>203</v>
      </c>
      <c r="G202" s="370"/>
      <c r="H202" s="372">
        <v>0</v>
      </c>
      <c r="I202" s="374"/>
      <c r="J202" s="372">
        <v>0</v>
      </c>
      <c r="K202" s="374"/>
      <c r="L202" s="372">
        <v>100</v>
      </c>
      <c r="M202" s="374"/>
      <c r="N202" s="376">
        <v>200</v>
      </c>
    </row>
    <row r="203" spans="1:14" ht="15">
      <c r="A203" s="140"/>
      <c r="B203" s="217"/>
      <c r="C203" s="260" t="s">
        <v>445</v>
      </c>
      <c r="D203" s="260" t="s">
        <v>443</v>
      </c>
      <c r="E203" s="260" t="s">
        <v>446</v>
      </c>
      <c r="F203" s="261" t="s">
        <v>203</v>
      </c>
      <c r="G203" s="370"/>
      <c r="H203" s="372">
        <v>1135.81</v>
      </c>
      <c r="I203" s="374"/>
      <c r="J203" s="372">
        <v>1433.78</v>
      </c>
      <c r="K203" s="374"/>
      <c r="L203" s="372">
        <v>3154.08</v>
      </c>
      <c r="M203" s="374"/>
      <c r="N203" s="376">
        <v>4874.38</v>
      </c>
    </row>
    <row r="204" spans="1:14" ht="15">
      <c r="A204" s="140"/>
      <c r="B204" s="217"/>
      <c r="C204" s="260" t="s">
        <v>447</v>
      </c>
      <c r="D204" s="260" t="s">
        <v>434</v>
      </c>
      <c r="E204" s="260" t="s">
        <v>448</v>
      </c>
      <c r="F204" s="261" t="s">
        <v>195</v>
      </c>
      <c r="G204" s="370"/>
      <c r="H204" s="372">
        <v>4034.78</v>
      </c>
      <c r="I204" s="374"/>
      <c r="J204" s="372">
        <v>4034.78</v>
      </c>
      <c r="K204" s="374"/>
      <c r="L204" s="372">
        <v>4034.78</v>
      </c>
      <c r="M204" s="374"/>
      <c r="N204" s="376">
        <v>8800</v>
      </c>
    </row>
    <row r="205" spans="1:14" ht="15">
      <c r="A205" s="140"/>
      <c r="B205" s="217"/>
      <c r="C205" s="260" t="s">
        <v>449</v>
      </c>
      <c r="D205" s="260" t="s">
        <v>450</v>
      </c>
      <c r="E205" s="260" t="s">
        <v>451</v>
      </c>
      <c r="F205" s="261" t="s">
        <v>203</v>
      </c>
      <c r="G205" s="370"/>
      <c r="H205" s="372">
        <v>408.5</v>
      </c>
      <c r="I205" s="374"/>
      <c r="J205" s="372">
        <v>742.73</v>
      </c>
      <c r="K205" s="374"/>
      <c r="L205" s="372">
        <v>2181.45</v>
      </c>
      <c r="M205" s="374"/>
      <c r="N205" s="376">
        <v>3620.17</v>
      </c>
    </row>
    <row r="206" spans="1:14" ht="15">
      <c r="A206" s="140"/>
      <c r="B206" s="217"/>
      <c r="C206" s="260" t="s">
        <v>452</v>
      </c>
      <c r="D206" s="260" t="s">
        <v>453</v>
      </c>
      <c r="E206" s="260" t="s">
        <v>454</v>
      </c>
      <c r="F206" s="261" t="s">
        <v>203</v>
      </c>
      <c r="G206" s="370"/>
      <c r="H206" s="372">
        <v>82.75</v>
      </c>
      <c r="I206" s="374"/>
      <c r="J206" s="372">
        <v>82.75</v>
      </c>
      <c r="K206" s="374"/>
      <c r="L206" s="372">
        <v>157.75</v>
      </c>
      <c r="M206" s="374"/>
      <c r="N206" s="376">
        <v>232.75</v>
      </c>
    </row>
    <row r="207" spans="1:14" ht="15">
      <c r="A207" s="140"/>
      <c r="B207" s="217"/>
      <c r="C207" s="260" t="s">
        <v>455</v>
      </c>
      <c r="D207" s="260" t="s">
        <v>453</v>
      </c>
      <c r="E207" s="260" t="s">
        <v>456</v>
      </c>
      <c r="F207" s="261" t="s">
        <v>205</v>
      </c>
      <c r="G207" s="370"/>
      <c r="H207" s="372">
        <v>3660.93</v>
      </c>
      <c r="I207" s="374"/>
      <c r="J207" s="372">
        <v>3717.19</v>
      </c>
      <c r="K207" s="374"/>
      <c r="L207" s="372">
        <v>5564.27</v>
      </c>
      <c r="M207" s="374"/>
      <c r="N207" s="376">
        <v>8519.79</v>
      </c>
    </row>
    <row r="208" spans="1:14" ht="15">
      <c r="A208" s="140"/>
      <c r="B208" s="217"/>
      <c r="C208" s="260" t="s">
        <v>457</v>
      </c>
      <c r="D208" s="260" t="s">
        <v>458</v>
      </c>
      <c r="E208" s="260" t="s">
        <v>459</v>
      </c>
      <c r="F208" s="261" t="s">
        <v>203</v>
      </c>
      <c r="G208" s="370"/>
      <c r="H208" s="372">
        <v>39.73</v>
      </c>
      <c r="I208" s="374"/>
      <c r="J208" s="372">
        <v>162.48</v>
      </c>
      <c r="K208" s="374"/>
      <c r="L208" s="372">
        <v>544.57</v>
      </c>
      <c r="M208" s="374"/>
      <c r="N208" s="376">
        <v>926.65</v>
      </c>
    </row>
    <row r="209" spans="1:14" ht="15">
      <c r="A209" s="140"/>
      <c r="B209" s="217"/>
      <c r="C209" s="260" t="s">
        <v>460</v>
      </c>
      <c r="D209" s="260" t="s">
        <v>461</v>
      </c>
      <c r="E209" s="260" t="s">
        <v>462</v>
      </c>
      <c r="F209" s="261" t="s">
        <v>205</v>
      </c>
      <c r="G209" s="370"/>
      <c r="H209" s="372">
        <v>2791.36</v>
      </c>
      <c r="I209" s="374"/>
      <c r="J209" s="372">
        <v>2791.36</v>
      </c>
      <c r="K209" s="374"/>
      <c r="L209" s="372">
        <v>11643.36</v>
      </c>
      <c r="M209" s="374"/>
      <c r="N209" s="376">
        <v>11643.36</v>
      </c>
    </row>
    <row r="210" spans="1:14" ht="15">
      <c r="A210" s="140"/>
      <c r="B210" s="217"/>
      <c r="C210" s="260" t="s">
        <v>463</v>
      </c>
      <c r="D210" s="260" t="s">
        <v>430</v>
      </c>
      <c r="E210" s="260" t="s">
        <v>230</v>
      </c>
      <c r="F210" s="261" t="s">
        <v>203</v>
      </c>
      <c r="G210" s="370"/>
      <c r="H210" s="372">
        <v>0</v>
      </c>
      <c r="I210" s="374"/>
      <c r="J210" s="372">
        <v>0</v>
      </c>
      <c r="K210" s="374"/>
      <c r="L210" s="372">
        <v>89.59</v>
      </c>
      <c r="M210" s="374"/>
      <c r="N210" s="376">
        <v>179.18</v>
      </c>
    </row>
    <row r="211" spans="1:14" ht="15">
      <c r="A211" s="140"/>
      <c r="B211" s="217"/>
      <c r="C211" s="260" t="s">
        <v>464</v>
      </c>
      <c r="D211" s="260" t="s">
        <v>430</v>
      </c>
      <c r="E211" s="260" t="s">
        <v>230</v>
      </c>
      <c r="F211" s="261" t="s">
        <v>203</v>
      </c>
      <c r="G211" s="370"/>
      <c r="H211" s="372">
        <v>35</v>
      </c>
      <c r="I211" s="374"/>
      <c r="J211" s="372">
        <v>35</v>
      </c>
      <c r="K211" s="374"/>
      <c r="L211" s="372">
        <v>317.5</v>
      </c>
      <c r="M211" s="374"/>
      <c r="N211" s="376">
        <v>600</v>
      </c>
    </row>
    <row r="212" spans="1:14" ht="15">
      <c r="A212" s="140"/>
      <c r="B212" s="217"/>
      <c r="C212" s="260" t="s">
        <v>465</v>
      </c>
      <c r="D212" s="260" t="s">
        <v>466</v>
      </c>
      <c r="E212" s="260" t="s">
        <v>230</v>
      </c>
      <c r="F212" s="261" t="s">
        <v>205</v>
      </c>
      <c r="G212" s="370"/>
      <c r="H212" s="372">
        <v>1769.38</v>
      </c>
      <c r="I212" s="374"/>
      <c r="J212" s="372">
        <v>4463.83</v>
      </c>
      <c r="K212" s="374"/>
      <c r="L212" s="372">
        <v>13697.99</v>
      </c>
      <c r="M212" s="374"/>
      <c r="N212" s="376">
        <v>25963.61</v>
      </c>
    </row>
    <row r="213" spans="1:14" ht="15">
      <c r="A213" s="140"/>
      <c r="B213" s="217"/>
      <c r="C213" s="260" t="s">
        <v>467</v>
      </c>
      <c r="D213" s="260" t="s">
        <v>461</v>
      </c>
      <c r="E213" s="260" t="s">
        <v>462</v>
      </c>
      <c r="F213" s="261" t="s">
        <v>203</v>
      </c>
      <c r="G213" s="370"/>
      <c r="H213" s="372">
        <v>0</v>
      </c>
      <c r="I213" s="374"/>
      <c r="J213" s="372">
        <v>0</v>
      </c>
      <c r="K213" s="374"/>
      <c r="L213" s="372">
        <v>728</v>
      </c>
      <c r="M213" s="374"/>
      <c r="N213" s="376">
        <v>1456</v>
      </c>
    </row>
    <row r="214" spans="1:14" ht="15">
      <c r="A214" s="140"/>
      <c r="B214" s="217"/>
      <c r="C214" s="260" t="s">
        <v>468</v>
      </c>
      <c r="D214" s="260" t="s">
        <v>466</v>
      </c>
      <c r="E214" s="260" t="s">
        <v>469</v>
      </c>
      <c r="F214" s="261" t="s">
        <v>195</v>
      </c>
      <c r="G214" s="370"/>
      <c r="H214" s="372">
        <v>0</v>
      </c>
      <c r="I214" s="374"/>
      <c r="J214" s="372">
        <v>0</v>
      </c>
      <c r="K214" s="374"/>
      <c r="L214" s="372">
        <v>3222</v>
      </c>
      <c r="M214" s="374"/>
      <c r="N214" s="376">
        <v>3222</v>
      </c>
    </row>
    <row r="215" spans="1:14" ht="15">
      <c r="A215" s="140"/>
      <c r="B215" s="217"/>
      <c r="C215" s="260" t="s">
        <v>470</v>
      </c>
      <c r="D215" s="260" t="s">
        <v>461</v>
      </c>
      <c r="E215" s="260" t="s">
        <v>471</v>
      </c>
      <c r="F215" s="261" t="s">
        <v>199</v>
      </c>
      <c r="G215" s="370"/>
      <c r="H215" s="372">
        <v>437.98</v>
      </c>
      <c r="I215" s="374"/>
      <c r="J215" s="372">
        <v>437.98</v>
      </c>
      <c r="K215" s="374"/>
      <c r="L215" s="372">
        <v>437.98</v>
      </c>
      <c r="M215" s="374"/>
      <c r="N215" s="376">
        <v>2437.98</v>
      </c>
    </row>
    <row r="216" spans="1:14" ht="15">
      <c r="A216" s="140"/>
      <c r="B216" s="217"/>
      <c r="C216" s="260" t="s">
        <v>472</v>
      </c>
      <c r="D216" s="260" t="s">
        <v>461</v>
      </c>
      <c r="E216" s="260" t="s">
        <v>473</v>
      </c>
      <c r="F216" s="261" t="s">
        <v>203</v>
      </c>
      <c r="G216" s="370"/>
      <c r="H216" s="372">
        <v>894.99</v>
      </c>
      <c r="I216" s="374"/>
      <c r="J216" s="372">
        <v>2157.09</v>
      </c>
      <c r="K216" s="374"/>
      <c r="L216" s="372">
        <v>4729.79</v>
      </c>
      <c r="M216" s="374"/>
      <c r="N216" s="376">
        <v>7302.49</v>
      </c>
    </row>
    <row r="217" spans="1:14" ht="15">
      <c r="A217" s="140"/>
      <c r="B217" s="217"/>
      <c r="C217" s="260" t="s">
        <v>474</v>
      </c>
      <c r="D217" s="260" t="s">
        <v>443</v>
      </c>
      <c r="E217" s="260" t="s">
        <v>444</v>
      </c>
      <c r="F217" s="261" t="s">
        <v>195</v>
      </c>
      <c r="G217" s="370"/>
      <c r="H217" s="372">
        <v>12602</v>
      </c>
      <c r="I217" s="374"/>
      <c r="J217" s="372">
        <v>12602</v>
      </c>
      <c r="K217" s="374"/>
      <c r="L217" s="372">
        <v>12602</v>
      </c>
      <c r="M217" s="374"/>
      <c r="N217" s="376">
        <v>30885</v>
      </c>
    </row>
    <row r="218" spans="1:14" ht="15">
      <c r="A218" s="140"/>
      <c r="B218" s="217"/>
      <c r="C218" s="260" t="s">
        <v>475</v>
      </c>
      <c r="D218" s="260" t="s">
        <v>443</v>
      </c>
      <c r="E218" s="260" t="s">
        <v>444</v>
      </c>
      <c r="F218" s="261" t="s">
        <v>195</v>
      </c>
      <c r="G218" s="370"/>
      <c r="H218" s="372">
        <v>654.81</v>
      </c>
      <c r="I218" s="374"/>
      <c r="J218" s="372">
        <v>2820.72</v>
      </c>
      <c r="K218" s="374"/>
      <c r="L218" s="372">
        <v>6119.42</v>
      </c>
      <c r="M218" s="374"/>
      <c r="N218" s="376">
        <v>7011.1</v>
      </c>
    </row>
    <row r="219" spans="1:14" ht="15">
      <c r="A219" s="140"/>
      <c r="B219" s="217"/>
      <c r="C219" s="260" t="s">
        <v>476</v>
      </c>
      <c r="D219" s="260" t="s">
        <v>443</v>
      </c>
      <c r="E219" s="260" t="s">
        <v>444</v>
      </c>
      <c r="F219" s="261" t="s">
        <v>203</v>
      </c>
      <c r="G219" s="370"/>
      <c r="H219" s="372">
        <v>0</v>
      </c>
      <c r="I219" s="374"/>
      <c r="J219" s="372">
        <v>0</v>
      </c>
      <c r="K219" s="374"/>
      <c r="L219" s="372">
        <v>50</v>
      </c>
      <c r="M219" s="374"/>
      <c r="N219" s="376">
        <v>100</v>
      </c>
    </row>
    <row r="220" spans="1:14" ht="15">
      <c r="A220" s="140"/>
      <c r="B220" s="217"/>
      <c r="C220" s="260" t="s">
        <v>477</v>
      </c>
      <c r="D220" s="260" t="s">
        <v>478</v>
      </c>
      <c r="E220" s="260" t="s">
        <v>479</v>
      </c>
      <c r="F220" s="261" t="s">
        <v>195</v>
      </c>
      <c r="G220" s="370"/>
      <c r="H220" s="372">
        <v>360</v>
      </c>
      <c r="I220" s="374"/>
      <c r="J220" s="372">
        <v>360</v>
      </c>
      <c r="K220" s="374"/>
      <c r="L220" s="372">
        <v>360</v>
      </c>
      <c r="M220" s="374"/>
      <c r="N220" s="376">
        <v>360</v>
      </c>
    </row>
    <row r="221" spans="1:14" ht="15">
      <c r="A221" s="140"/>
      <c r="B221" s="217"/>
      <c r="C221" s="260" t="s">
        <v>480</v>
      </c>
      <c r="D221" s="260" t="s">
        <v>434</v>
      </c>
      <c r="E221" s="260" t="s">
        <v>481</v>
      </c>
      <c r="F221" s="261" t="s">
        <v>203</v>
      </c>
      <c r="G221" s="370"/>
      <c r="H221" s="372">
        <v>193.99</v>
      </c>
      <c r="I221" s="374"/>
      <c r="J221" s="372">
        <v>193.99</v>
      </c>
      <c r="K221" s="374"/>
      <c r="L221" s="372">
        <v>450</v>
      </c>
      <c r="M221" s="374"/>
      <c r="N221" s="376">
        <v>706.01</v>
      </c>
    </row>
    <row r="222" spans="1:14" ht="15">
      <c r="A222" s="140"/>
      <c r="B222" s="217"/>
      <c r="C222" s="260" t="s">
        <v>482</v>
      </c>
      <c r="D222" s="260" t="s">
        <v>478</v>
      </c>
      <c r="E222" s="260" t="s">
        <v>483</v>
      </c>
      <c r="F222" s="261" t="s">
        <v>195</v>
      </c>
      <c r="G222" s="370"/>
      <c r="H222" s="372">
        <v>1255.2</v>
      </c>
      <c r="I222" s="374"/>
      <c r="J222" s="372">
        <v>1255.2</v>
      </c>
      <c r="K222" s="374"/>
      <c r="L222" s="372">
        <v>1255.2</v>
      </c>
      <c r="M222" s="374"/>
      <c r="N222" s="376">
        <v>3492</v>
      </c>
    </row>
    <row r="223" spans="1:14" ht="15">
      <c r="A223" s="140"/>
      <c r="B223" s="217"/>
      <c r="C223" s="260" t="s">
        <v>484</v>
      </c>
      <c r="D223" s="260" t="s">
        <v>430</v>
      </c>
      <c r="E223" s="260" t="s">
        <v>485</v>
      </c>
      <c r="F223" s="261" t="s">
        <v>195</v>
      </c>
      <c r="G223" s="370"/>
      <c r="H223" s="372">
        <v>168.36</v>
      </c>
      <c r="I223" s="374"/>
      <c r="J223" s="372">
        <v>168.36</v>
      </c>
      <c r="K223" s="374"/>
      <c r="L223" s="372">
        <v>168.36</v>
      </c>
      <c r="M223" s="374"/>
      <c r="N223" s="376">
        <v>1000</v>
      </c>
    </row>
    <row r="224" spans="1:14" ht="15">
      <c r="A224" s="140"/>
      <c r="B224" s="217"/>
      <c r="C224" s="260" t="s">
        <v>486</v>
      </c>
      <c r="D224" s="260" t="s">
        <v>487</v>
      </c>
      <c r="E224" s="260" t="s">
        <v>230</v>
      </c>
      <c r="F224" s="261" t="s">
        <v>203</v>
      </c>
      <c r="G224" s="370"/>
      <c r="H224" s="372">
        <v>0</v>
      </c>
      <c r="I224" s="374"/>
      <c r="J224" s="372">
        <v>1952</v>
      </c>
      <c r="K224" s="374"/>
      <c r="L224" s="372">
        <v>1952</v>
      </c>
      <c r="M224" s="374"/>
      <c r="N224" s="376">
        <v>1952</v>
      </c>
    </row>
    <row r="225" spans="1:14" ht="15">
      <c r="A225" s="140"/>
      <c r="B225" s="217"/>
      <c r="C225" s="260" t="s">
        <v>488</v>
      </c>
      <c r="D225" s="260" t="s">
        <v>430</v>
      </c>
      <c r="E225" s="260" t="s">
        <v>230</v>
      </c>
      <c r="F225" s="261" t="s">
        <v>203</v>
      </c>
      <c r="G225" s="370"/>
      <c r="H225" s="372">
        <v>10.5</v>
      </c>
      <c r="I225" s="374"/>
      <c r="J225" s="372">
        <v>10.5</v>
      </c>
      <c r="K225" s="374"/>
      <c r="L225" s="372">
        <v>13.4</v>
      </c>
      <c r="M225" s="374"/>
      <c r="N225" s="376">
        <v>16.3</v>
      </c>
    </row>
    <row r="226" spans="1:14" ht="15">
      <c r="A226" s="140"/>
      <c r="B226" s="217"/>
      <c r="C226" s="260" t="s">
        <v>489</v>
      </c>
      <c r="D226" s="260" t="s">
        <v>430</v>
      </c>
      <c r="E226" s="260" t="s">
        <v>230</v>
      </c>
      <c r="F226" s="261" t="s">
        <v>203</v>
      </c>
      <c r="G226" s="370"/>
      <c r="H226" s="372">
        <v>0</v>
      </c>
      <c r="I226" s="374"/>
      <c r="J226" s="372">
        <v>281.81</v>
      </c>
      <c r="K226" s="374"/>
      <c r="L226" s="372">
        <v>1585.91</v>
      </c>
      <c r="M226" s="374"/>
      <c r="N226" s="376">
        <v>2890</v>
      </c>
    </row>
    <row r="227" spans="1:14" ht="15">
      <c r="A227" s="140"/>
      <c r="B227" s="217"/>
      <c r="C227" s="260" t="s">
        <v>490</v>
      </c>
      <c r="D227" s="260" t="s">
        <v>491</v>
      </c>
      <c r="E227" s="260" t="s">
        <v>492</v>
      </c>
      <c r="F227" s="261" t="s">
        <v>203</v>
      </c>
      <c r="G227" s="370"/>
      <c r="H227" s="372">
        <v>82</v>
      </c>
      <c r="I227" s="374"/>
      <c r="J227" s="372">
        <v>82</v>
      </c>
      <c r="K227" s="374"/>
      <c r="L227" s="372">
        <v>617</v>
      </c>
      <c r="M227" s="374"/>
      <c r="N227" s="376">
        <v>1152</v>
      </c>
    </row>
    <row r="228" spans="1:14" ht="15">
      <c r="A228" s="140"/>
      <c r="B228" s="217"/>
      <c r="C228" s="260" t="s">
        <v>493</v>
      </c>
      <c r="D228" s="260" t="s">
        <v>461</v>
      </c>
      <c r="E228" s="260" t="s">
        <v>471</v>
      </c>
      <c r="F228" s="261" t="s">
        <v>203</v>
      </c>
      <c r="G228" s="370"/>
      <c r="H228" s="372">
        <v>0</v>
      </c>
      <c r="I228" s="374"/>
      <c r="J228" s="372">
        <v>0</v>
      </c>
      <c r="K228" s="374"/>
      <c r="L228" s="372">
        <v>1000</v>
      </c>
      <c r="M228" s="374"/>
      <c r="N228" s="376">
        <v>2000</v>
      </c>
    </row>
    <row r="229" spans="1:14" ht="15">
      <c r="A229" s="140"/>
      <c r="B229" s="217"/>
      <c r="C229" s="260" t="s">
        <v>494</v>
      </c>
      <c r="D229" s="260" t="s">
        <v>495</v>
      </c>
      <c r="E229" s="260" t="s">
        <v>230</v>
      </c>
      <c r="F229" s="261" t="s">
        <v>203</v>
      </c>
      <c r="G229" s="370"/>
      <c r="H229" s="372">
        <v>4828.82</v>
      </c>
      <c r="I229" s="374"/>
      <c r="J229" s="372">
        <v>12998.9</v>
      </c>
      <c r="K229" s="374"/>
      <c r="L229" s="372">
        <v>23603.39</v>
      </c>
      <c r="M229" s="374"/>
      <c r="N229" s="376">
        <v>34207.87</v>
      </c>
    </row>
    <row r="230" spans="1:14" ht="15">
      <c r="A230" s="140"/>
      <c r="B230" s="217"/>
      <c r="C230" s="260" t="s">
        <v>496</v>
      </c>
      <c r="D230" s="260" t="s">
        <v>450</v>
      </c>
      <c r="E230" s="260" t="s">
        <v>497</v>
      </c>
      <c r="F230" s="261" t="s">
        <v>203</v>
      </c>
      <c r="G230" s="370"/>
      <c r="H230" s="372">
        <v>1469.69</v>
      </c>
      <c r="I230" s="374"/>
      <c r="J230" s="372">
        <v>3060.56</v>
      </c>
      <c r="K230" s="374"/>
      <c r="L230" s="372">
        <v>4720.04</v>
      </c>
      <c r="M230" s="374"/>
      <c r="N230" s="376">
        <v>6379.51</v>
      </c>
    </row>
    <row r="231" spans="1:14" ht="15">
      <c r="A231" s="140"/>
      <c r="B231" s="217"/>
      <c r="C231" s="260" t="s">
        <v>498</v>
      </c>
      <c r="D231" s="260" t="s">
        <v>499</v>
      </c>
      <c r="E231" s="260" t="s">
        <v>500</v>
      </c>
      <c r="F231" s="261" t="s">
        <v>203</v>
      </c>
      <c r="G231" s="370"/>
      <c r="H231" s="372">
        <v>384.3</v>
      </c>
      <c r="I231" s="374"/>
      <c r="J231" s="372">
        <v>933.51</v>
      </c>
      <c r="K231" s="374"/>
      <c r="L231" s="372">
        <v>1912.26</v>
      </c>
      <c r="M231" s="374"/>
      <c r="N231" s="376">
        <v>2891</v>
      </c>
    </row>
    <row r="232" spans="1:14" ht="15">
      <c r="A232" s="140"/>
      <c r="B232" s="217"/>
      <c r="C232" s="260" t="s">
        <v>501</v>
      </c>
      <c r="D232" s="260" t="s">
        <v>487</v>
      </c>
      <c r="E232" s="260" t="s">
        <v>230</v>
      </c>
      <c r="F232" s="261" t="s">
        <v>203</v>
      </c>
      <c r="G232" s="370"/>
      <c r="H232" s="372">
        <v>1864.4</v>
      </c>
      <c r="I232" s="374"/>
      <c r="J232" s="372">
        <v>7265.34</v>
      </c>
      <c r="K232" s="374"/>
      <c r="L232" s="372">
        <v>14226.5</v>
      </c>
      <c r="M232" s="374"/>
      <c r="N232" s="376">
        <v>21187.65</v>
      </c>
    </row>
    <row r="233" spans="1:14" ht="15">
      <c r="A233" s="140"/>
      <c r="B233" s="217"/>
      <c r="C233" s="260" t="s">
        <v>502</v>
      </c>
      <c r="D233" s="260" t="s">
        <v>503</v>
      </c>
      <c r="E233" s="260" t="s">
        <v>504</v>
      </c>
      <c r="F233" s="261" t="s">
        <v>203</v>
      </c>
      <c r="G233" s="370"/>
      <c r="H233" s="372">
        <v>100</v>
      </c>
      <c r="I233" s="374"/>
      <c r="J233" s="372">
        <v>200</v>
      </c>
      <c r="K233" s="374"/>
      <c r="L233" s="372">
        <v>400</v>
      </c>
      <c r="M233" s="374"/>
      <c r="N233" s="376">
        <v>600</v>
      </c>
    </row>
    <row r="234" spans="1:14" ht="15">
      <c r="A234" s="140"/>
      <c r="B234" s="217"/>
      <c r="C234" s="260" t="s">
        <v>505</v>
      </c>
      <c r="D234" s="260" t="s">
        <v>495</v>
      </c>
      <c r="E234" s="260" t="s">
        <v>230</v>
      </c>
      <c r="F234" s="261" t="s">
        <v>195</v>
      </c>
      <c r="G234" s="370"/>
      <c r="H234" s="372">
        <v>432.57</v>
      </c>
      <c r="I234" s="374"/>
      <c r="J234" s="372">
        <v>918.47</v>
      </c>
      <c r="K234" s="374"/>
      <c r="L234" s="372">
        <v>1115.12</v>
      </c>
      <c r="M234" s="374"/>
      <c r="N234" s="376">
        <v>1411.76</v>
      </c>
    </row>
    <row r="235" spans="1:14" ht="15">
      <c r="A235" s="140"/>
      <c r="B235" s="217"/>
      <c r="C235" s="260" t="s">
        <v>506</v>
      </c>
      <c r="D235" s="260" t="s">
        <v>495</v>
      </c>
      <c r="E235" s="260" t="s">
        <v>507</v>
      </c>
      <c r="F235" s="261" t="s">
        <v>203</v>
      </c>
      <c r="G235" s="370"/>
      <c r="H235" s="372">
        <v>0</v>
      </c>
      <c r="I235" s="374"/>
      <c r="J235" s="372">
        <v>529.98</v>
      </c>
      <c r="K235" s="374"/>
      <c r="L235" s="372">
        <v>1264.99</v>
      </c>
      <c r="M235" s="374"/>
      <c r="N235" s="376">
        <v>2000</v>
      </c>
    </row>
    <row r="236" spans="1:14" ht="15">
      <c r="A236" s="140"/>
      <c r="B236" s="217"/>
      <c r="C236" s="260" t="s">
        <v>508</v>
      </c>
      <c r="D236" s="260" t="s">
        <v>487</v>
      </c>
      <c r="E236" s="260" t="s">
        <v>509</v>
      </c>
      <c r="F236" s="261" t="s">
        <v>203</v>
      </c>
      <c r="G236" s="370"/>
      <c r="H236" s="372">
        <v>2928</v>
      </c>
      <c r="I236" s="374"/>
      <c r="J236" s="372">
        <v>2928</v>
      </c>
      <c r="K236" s="374"/>
      <c r="L236" s="372">
        <v>4392</v>
      </c>
      <c r="M236" s="374"/>
      <c r="N236" s="376">
        <v>5856</v>
      </c>
    </row>
    <row r="237" spans="1:14" ht="15">
      <c r="A237" s="140"/>
      <c r="B237" s="217"/>
      <c r="C237" s="260" t="s">
        <v>510</v>
      </c>
      <c r="D237" s="260" t="s">
        <v>478</v>
      </c>
      <c r="E237" s="260" t="s">
        <v>511</v>
      </c>
      <c r="F237" s="261" t="s">
        <v>203</v>
      </c>
      <c r="G237" s="370"/>
      <c r="H237" s="372">
        <v>0</v>
      </c>
      <c r="I237" s="374"/>
      <c r="J237" s="372">
        <v>0</v>
      </c>
      <c r="K237" s="374"/>
      <c r="L237" s="372">
        <v>640.5</v>
      </c>
      <c r="M237" s="374"/>
      <c r="N237" s="376">
        <v>1281</v>
      </c>
    </row>
    <row r="238" spans="1:14" ht="15">
      <c r="A238" s="140"/>
      <c r="B238" s="217"/>
      <c r="C238" s="260" t="s">
        <v>512</v>
      </c>
      <c r="D238" s="260" t="s">
        <v>461</v>
      </c>
      <c r="E238" s="260" t="s">
        <v>230</v>
      </c>
      <c r="F238" s="261" t="s">
        <v>203</v>
      </c>
      <c r="G238" s="370"/>
      <c r="H238" s="372">
        <v>0</v>
      </c>
      <c r="I238" s="374"/>
      <c r="J238" s="372">
        <v>1000</v>
      </c>
      <c r="K238" s="374"/>
      <c r="L238" s="372">
        <v>2827.35</v>
      </c>
      <c r="M238" s="374"/>
      <c r="N238" s="376">
        <v>4654.7</v>
      </c>
    </row>
    <row r="239" spans="1:14" ht="15">
      <c r="A239" s="140"/>
      <c r="B239" s="217"/>
      <c r="C239" s="260" t="s">
        <v>513</v>
      </c>
      <c r="D239" s="260" t="s">
        <v>478</v>
      </c>
      <c r="E239" s="260" t="s">
        <v>479</v>
      </c>
      <c r="F239" s="261" t="s">
        <v>195</v>
      </c>
      <c r="G239" s="370"/>
      <c r="H239" s="372">
        <v>0</v>
      </c>
      <c r="I239" s="374"/>
      <c r="J239" s="372">
        <v>180</v>
      </c>
      <c r="K239" s="374"/>
      <c r="L239" s="372">
        <v>210</v>
      </c>
      <c r="M239" s="374"/>
      <c r="N239" s="376">
        <v>210</v>
      </c>
    </row>
    <row r="240" spans="1:14" ht="15">
      <c r="A240" s="140"/>
      <c r="B240" s="217"/>
      <c r="C240" s="260" t="s">
        <v>514</v>
      </c>
      <c r="D240" s="260" t="s">
        <v>478</v>
      </c>
      <c r="E240" s="260" t="s">
        <v>479</v>
      </c>
      <c r="F240" s="261" t="s">
        <v>195</v>
      </c>
      <c r="G240" s="370"/>
      <c r="H240" s="372">
        <v>0</v>
      </c>
      <c r="I240" s="374"/>
      <c r="J240" s="372">
        <v>567.36</v>
      </c>
      <c r="K240" s="374"/>
      <c r="L240" s="372">
        <v>1020</v>
      </c>
      <c r="M240" s="374"/>
      <c r="N240" s="376">
        <v>1020</v>
      </c>
    </row>
    <row r="241" spans="1:14" ht="15">
      <c r="A241" s="140"/>
      <c r="B241" s="217"/>
      <c r="C241" s="260" t="s">
        <v>515</v>
      </c>
      <c r="D241" s="260" t="s">
        <v>478</v>
      </c>
      <c r="E241" s="260" t="s">
        <v>479</v>
      </c>
      <c r="F241" s="261" t="s">
        <v>205</v>
      </c>
      <c r="G241" s="370"/>
      <c r="H241" s="372">
        <v>0</v>
      </c>
      <c r="I241" s="374"/>
      <c r="J241" s="372">
        <v>550</v>
      </c>
      <c r="K241" s="374"/>
      <c r="L241" s="372">
        <v>550</v>
      </c>
      <c r="M241" s="374"/>
      <c r="N241" s="376">
        <v>550</v>
      </c>
    </row>
    <row r="242" spans="1:14" ht="15">
      <c r="A242" s="140"/>
      <c r="B242" s="217"/>
      <c r="C242" s="260" t="s">
        <v>516</v>
      </c>
      <c r="D242" s="260" t="s">
        <v>495</v>
      </c>
      <c r="E242" s="260" t="s">
        <v>517</v>
      </c>
      <c r="F242" s="261" t="s">
        <v>203</v>
      </c>
      <c r="G242" s="370"/>
      <c r="H242" s="372">
        <v>0</v>
      </c>
      <c r="I242" s="374"/>
      <c r="J242" s="372">
        <v>0</v>
      </c>
      <c r="K242" s="374"/>
      <c r="L242" s="372">
        <v>725</v>
      </c>
      <c r="M242" s="374"/>
      <c r="N242" s="376">
        <v>1450</v>
      </c>
    </row>
    <row r="243" spans="1:14" ht="15">
      <c r="A243" s="140"/>
      <c r="B243" s="217"/>
      <c r="C243" s="260" t="s">
        <v>518</v>
      </c>
      <c r="D243" s="260" t="s">
        <v>495</v>
      </c>
      <c r="E243" s="260" t="s">
        <v>519</v>
      </c>
      <c r="F243" s="261" t="s">
        <v>203</v>
      </c>
      <c r="G243" s="370"/>
      <c r="H243" s="372">
        <v>87.24</v>
      </c>
      <c r="I243" s="374"/>
      <c r="J243" s="372">
        <v>346.12</v>
      </c>
      <c r="K243" s="374"/>
      <c r="L243" s="372">
        <v>1133.06</v>
      </c>
      <c r="M243" s="374"/>
      <c r="N243" s="376">
        <v>1920</v>
      </c>
    </row>
    <row r="244" spans="1:14" ht="15">
      <c r="A244" s="140"/>
      <c r="B244" s="217"/>
      <c r="C244" s="260" t="s">
        <v>520</v>
      </c>
      <c r="D244" s="260" t="s">
        <v>487</v>
      </c>
      <c r="E244" s="260" t="s">
        <v>230</v>
      </c>
      <c r="F244" s="261" t="s">
        <v>203</v>
      </c>
      <c r="G244" s="370"/>
      <c r="H244" s="372">
        <v>0</v>
      </c>
      <c r="I244" s="374"/>
      <c r="J244" s="372">
        <v>815.94</v>
      </c>
      <c r="K244" s="374"/>
      <c r="L244" s="372">
        <v>1815.94</v>
      </c>
      <c r="M244" s="374"/>
      <c r="N244" s="376">
        <v>2815.94</v>
      </c>
    </row>
    <row r="245" spans="1:14" ht="15">
      <c r="A245" s="140"/>
      <c r="B245" s="217"/>
      <c r="C245" s="260" t="s">
        <v>521</v>
      </c>
      <c r="D245" s="260" t="s">
        <v>430</v>
      </c>
      <c r="E245" s="260" t="s">
        <v>230</v>
      </c>
      <c r="F245" s="261" t="s">
        <v>203</v>
      </c>
      <c r="G245" s="370"/>
      <c r="H245" s="372">
        <v>0</v>
      </c>
      <c r="I245" s="374"/>
      <c r="J245" s="372">
        <v>59.8</v>
      </c>
      <c r="K245" s="374"/>
      <c r="L245" s="372">
        <v>129.9</v>
      </c>
      <c r="M245" s="374"/>
      <c r="N245" s="376">
        <v>200</v>
      </c>
    </row>
    <row r="246" spans="1:14" ht="15">
      <c r="A246" s="140"/>
      <c r="B246" s="217"/>
      <c r="C246" s="260" t="s">
        <v>522</v>
      </c>
      <c r="D246" s="260" t="s">
        <v>495</v>
      </c>
      <c r="E246" s="260" t="s">
        <v>507</v>
      </c>
      <c r="F246" s="261" t="s">
        <v>203</v>
      </c>
      <c r="G246" s="370"/>
      <c r="H246" s="372">
        <v>201.14</v>
      </c>
      <c r="I246" s="374"/>
      <c r="J246" s="372">
        <v>433.79</v>
      </c>
      <c r="K246" s="374"/>
      <c r="L246" s="372">
        <v>1216.9</v>
      </c>
      <c r="M246" s="374"/>
      <c r="N246" s="376">
        <v>2000</v>
      </c>
    </row>
    <row r="247" spans="1:14" ht="15">
      <c r="A247" s="140"/>
      <c r="B247" s="217"/>
      <c r="C247" s="260" t="s">
        <v>523</v>
      </c>
      <c r="D247" s="260" t="s">
        <v>495</v>
      </c>
      <c r="E247" s="260" t="s">
        <v>230</v>
      </c>
      <c r="F247" s="261" t="s">
        <v>203</v>
      </c>
      <c r="G247" s="370"/>
      <c r="H247" s="372">
        <v>1679.19</v>
      </c>
      <c r="I247" s="374"/>
      <c r="J247" s="372">
        <v>4630.88</v>
      </c>
      <c r="K247" s="374"/>
      <c r="L247" s="372">
        <v>12819.83</v>
      </c>
      <c r="M247" s="374"/>
      <c r="N247" s="376">
        <v>21008.78</v>
      </c>
    </row>
    <row r="248" spans="1:14" ht="15">
      <c r="A248" s="140"/>
      <c r="B248" s="217"/>
      <c r="C248" s="260" t="s">
        <v>524</v>
      </c>
      <c r="D248" s="260" t="s">
        <v>430</v>
      </c>
      <c r="E248" s="260" t="s">
        <v>525</v>
      </c>
      <c r="F248" s="261" t="s">
        <v>203</v>
      </c>
      <c r="G248" s="370"/>
      <c r="H248" s="372">
        <v>0</v>
      </c>
      <c r="I248" s="374"/>
      <c r="J248" s="372">
        <v>0</v>
      </c>
      <c r="K248" s="374"/>
      <c r="L248" s="372">
        <v>75</v>
      </c>
      <c r="M248" s="374"/>
      <c r="N248" s="376">
        <v>150</v>
      </c>
    </row>
    <row r="249" spans="1:14" ht="15">
      <c r="A249" s="140"/>
      <c r="B249" s="217"/>
      <c r="C249" s="260" t="s">
        <v>526</v>
      </c>
      <c r="D249" s="260" t="s">
        <v>499</v>
      </c>
      <c r="E249" s="260" t="s">
        <v>500</v>
      </c>
      <c r="F249" s="261" t="s">
        <v>203</v>
      </c>
      <c r="G249" s="370"/>
      <c r="H249" s="372">
        <v>256.11</v>
      </c>
      <c r="I249" s="374"/>
      <c r="J249" s="372">
        <v>475.71</v>
      </c>
      <c r="K249" s="374"/>
      <c r="L249" s="372">
        <v>951.86</v>
      </c>
      <c r="M249" s="374"/>
      <c r="N249" s="376">
        <v>1428</v>
      </c>
    </row>
    <row r="250" spans="1:14" ht="15">
      <c r="A250" s="140"/>
      <c r="B250" s="217"/>
      <c r="C250" s="260" t="s">
        <v>527</v>
      </c>
      <c r="D250" s="260" t="s">
        <v>495</v>
      </c>
      <c r="E250" s="260" t="s">
        <v>507</v>
      </c>
      <c r="F250" s="261" t="s">
        <v>203</v>
      </c>
      <c r="G250" s="370"/>
      <c r="H250" s="372">
        <v>518.7</v>
      </c>
      <c r="I250" s="374"/>
      <c r="J250" s="372">
        <v>709.05</v>
      </c>
      <c r="K250" s="374"/>
      <c r="L250" s="372">
        <v>1797.52</v>
      </c>
      <c r="M250" s="374"/>
      <c r="N250" s="376">
        <v>2885.99</v>
      </c>
    </row>
    <row r="251" spans="1:14" ht="15">
      <c r="A251" s="140"/>
      <c r="B251" s="217"/>
      <c r="C251" s="260" t="s">
        <v>528</v>
      </c>
      <c r="D251" s="260" t="s">
        <v>495</v>
      </c>
      <c r="E251" s="260" t="s">
        <v>230</v>
      </c>
      <c r="F251" s="261" t="s">
        <v>203</v>
      </c>
      <c r="G251" s="370"/>
      <c r="H251" s="372">
        <v>14370.39</v>
      </c>
      <c r="I251" s="374"/>
      <c r="J251" s="372">
        <v>33043.79</v>
      </c>
      <c r="K251" s="374"/>
      <c r="L251" s="372">
        <v>57037.73</v>
      </c>
      <c r="M251" s="374"/>
      <c r="N251" s="376">
        <v>81031.66</v>
      </c>
    </row>
    <row r="252" spans="1:14" ht="15">
      <c r="A252" s="140"/>
      <c r="B252" s="217"/>
      <c r="C252" s="260" t="s">
        <v>529</v>
      </c>
      <c r="D252" s="260" t="s">
        <v>466</v>
      </c>
      <c r="E252" s="260" t="s">
        <v>530</v>
      </c>
      <c r="F252" s="261" t="s">
        <v>195</v>
      </c>
      <c r="G252" s="370"/>
      <c r="H252" s="372">
        <v>0</v>
      </c>
      <c r="I252" s="374"/>
      <c r="J252" s="372">
        <v>0</v>
      </c>
      <c r="K252" s="374"/>
      <c r="L252" s="372">
        <v>1144.82</v>
      </c>
      <c r="M252" s="374"/>
      <c r="N252" s="376">
        <v>1945.63</v>
      </c>
    </row>
    <row r="253" spans="1:14" ht="15">
      <c r="A253" s="140"/>
      <c r="B253" s="217"/>
      <c r="C253" s="260" t="s">
        <v>531</v>
      </c>
      <c r="D253" s="260" t="s">
        <v>430</v>
      </c>
      <c r="E253" s="260" t="s">
        <v>532</v>
      </c>
      <c r="F253" s="261" t="s">
        <v>203</v>
      </c>
      <c r="G253" s="370"/>
      <c r="H253" s="372">
        <v>0</v>
      </c>
      <c r="I253" s="374"/>
      <c r="J253" s="372">
        <v>0</v>
      </c>
      <c r="K253" s="374"/>
      <c r="L253" s="372">
        <v>1500</v>
      </c>
      <c r="M253" s="374"/>
      <c r="N253" s="376">
        <v>3000</v>
      </c>
    </row>
    <row r="254" spans="1:14" ht="15">
      <c r="A254" s="140"/>
      <c r="B254" s="217"/>
      <c r="C254" s="260" t="s">
        <v>533</v>
      </c>
      <c r="D254" s="260" t="s">
        <v>430</v>
      </c>
      <c r="E254" s="260" t="s">
        <v>534</v>
      </c>
      <c r="F254" s="261" t="s">
        <v>203</v>
      </c>
      <c r="G254" s="370"/>
      <c r="H254" s="372">
        <v>34.68</v>
      </c>
      <c r="I254" s="374"/>
      <c r="J254" s="372">
        <v>34.68</v>
      </c>
      <c r="K254" s="374"/>
      <c r="L254" s="372">
        <v>1296.98</v>
      </c>
      <c r="M254" s="374"/>
      <c r="N254" s="376">
        <v>2559.28</v>
      </c>
    </row>
    <row r="255" spans="1:14" ht="15">
      <c r="A255" s="140"/>
      <c r="B255" s="217"/>
      <c r="C255" s="260" t="s">
        <v>535</v>
      </c>
      <c r="D255" s="260" t="s">
        <v>461</v>
      </c>
      <c r="E255" s="260" t="s">
        <v>471</v>
      </c>
      <c r="F255" s="261" t="s">
        <v>203</v>
      </c>
      <c r="G255" s="370"/>
      <c r="H255" s="372">
        <v>1260</v>
      </c>
      <c r="I255" s="374"/>
      <c r="J255" s="372">
        <v>2880</v>
      </c>
      <c r="K255" s="374"/>
      <c r="L255" s="372">
        <v>4282</v>
      </c>
      <c r="M255" s="374"/>
      <c r="N255" s="376">
        <v>5684</v>
      </c>
    </row>
    <row r="256" spans="1:14" ht="15">
      <c r="A256" s="140"/>
      <c r="B256" s="217"/>
      <c r="C256" s="260" t="s">
        <v>536</v>
      </c>
      <c r="D256" s="260" t="s">
        <v>537</v>
      </c>
      <c r="E256" s="260" t="s">
        <v>538</v>
      </c>
      <c r="F256" s="261" t="s">
        <v>203</v>
      </c>
      <c r="G256" s="370"/>
      <c r="H256" s="372">
        <v>4748.99</v>
      </c>
      <c r="I256" s="374"/>
      <c r="J256" s="372">
        <v>5777.47</v>
      </c>
      <c r="K256" s="374"/>
      <c r="L256" s="372">
        <v>14298.06</v>
      </c>
      <c r="M256" s="374"/>
      <c r="N256" s="376">
        <v>22818.65</v>
      </c>
    </row>
    <row r="257" spans="1:14" ht="15">
      <c r="A257" s="140"/>
      <c r="B257" s="217"/>
      <c r="C257" s="260" t="s">
        <v>539</v>
      </c>
      <c r="D257" s="260" t="s">
        <v>466</v>
      </c>
      <c r="E257" s="260" t="s">
        <v>530</v>
      </c>
      <c r="F257" s="261" t="s">
        <v>203</v>
      </c>
      <c r="G257" s="370"/>
      <c r="H257" s="372">
        <v>1384.14</v>
      </c>
      <c r="I257" s="374"/>
      <c r="J257" s="372">
        <v>1961.65</v>
      </c>
      <c r="K257" s="374"/>
      <c r="L257" s="372">
        <v>2017.42</v>
      </c>
      <c r="M257" s="374"/>
      <c r="N257" s="376">
        <v>2073.2</v>
      </c>
    </row>
    <row r="258" spans="1:14" ht="15">
      <c r="A258" s="140"/>
      <c r="B258" s="217"/>
      <c r="C258" s="260" t="s">
        <v>540</v>
      </c>
      <c r="D258" s="260" t="s">
        <v>537</v>
      </c>
      <c r="E258" s="260" t="s">
        <v>541</v>
      </c>
      <c r="F258" s="261" t="s">
        <v>199</v>
      </c>
      <c r="G258" s="370"/>
      <c r="H258" s="372">
        <v>11571.3</v>
      </c>
      <c r="I258" s="374"/>
      <c r="J258" s="372">
        <v>11571.3</v>
      </c>
      <c r="K258" s="374"/>
      <c r="L258" s="372">
        <v>11571.3</v>
      </c>
      <c r="M258" s="374"/>
      <c r="N258" s="376">
        <v>47428.3</v>
      </c>
    </row>
    <row r="259" spans="1:14" ht="15">
      <c r="A259" s="140"/>
      <c r="B259" s="217"/>
      <c r="C259" s="260" t="s">
        <v>542</v>
      </c>
      <c r="D259" s="260" t="s">
        <v>461</v>
      </c>
      <c r="E259" s="260" t="s">
        <v>471</v>
      </c>
      <c r="F259" s="261" t="s">
        <v>203</v>
      </c>
      <c r="G259" s="370"/>
      <c r="H259" s="372">
        <v>1125</v>
      </c>
      <c r="I259" s="374"/>
      <c r="J259" s="372">
        <v>2542.5</v>
      </c>
      <c r="K259" s="374"/>
      <c r="L259" s="372">
        <v>3688.75</v>
      </c>
      <c r="M259" s="374"/>
      <c r="N259" s="376">
        <v>4835</v>
      </c>
    </row>
    <row r="260" spans="1:14" ht="15">
      <c r="A260" s="140"/>
      <c r="B260" s="217"/>
      <c r="C260" s="260" t="s">
        <v>543</v>
      </c>
      <c r="D260" s="260" t="s">
        <v>461</v>
      </c>
      <c r="E260" s="260" t="s">
        <v>471</v>
      </c>
      <c r="F260" s="261" t="s">
        <v>203</v>
      </c>
      <c r="G260" s="370"/>
      <c r="H260" s="372">
        <v>0</v>
      </c>
      <c r="I260" s="374"/>
      <c r="J260" s="372">
        <v>0</v>
      </c>
      <c r="K260" s="374"/>
      <c r="L260" s="372">
        <v>500</v>
      </c>
      <c r="M260" s="374"/>
      <c r="N260" s="376">
        <v>1000</v>
      </c>
    </row>
    <row r="261" spans="1:14" ht="15">
      <c r="A261" s="140"/>
      <c r="B261" s="217"/>
      <c r="C261" s="260" t="s">
        <v>544</v>
      </c>
      <c r="D261" s="260" t="s">
        <v>545</v>
      </c>
      <c r="E261" s="260" t="s">
        <v>546</v>
      </c>
      <c r="F261" s="261" t="s">
        <v>195</v>
      </c>
      <c r="G261" s="370"/>
      <c r="H261" s="372">
        <v>12286.99</v>
      </c>
      <c r="I261" s="374"/>
      <c r="J261" s="372">
        <v>12669.58</v>
      </c>
      <c r="K261" s="374"/>
      <c r="L261" s="372">
        <v>12669.58</v>
      </c>
      <c r="M261" s="374"/>
      <c r="N261" s="376">
        <v>12669.58</v>
      </c>
    </row>
    <row r="262" spans="1:14" ht="15">
      <c r="A262" s="140"/>
      <c r="B262" s="217"/>
      <c r="C262" s="260" t="s">
        <v>547</v>
      </c>
      <c r="D262" s="260" t="s">
        <v>443</v>
      </c>
      <c r="E262" s="260" t="s">
        <v>230</v>
      </c>
      <c r="F262" s="261" t="s">
        <v>203</v>
      </c>
      <c r="G262" s="370"/>
      <c r="H262" s="372">
        <v>0</v>
      </c>
      <c r="I262" s="374"/>
      <c r="J262" s="372">
        <v>0</v>
      </c>
      <c r="K262" s="374"/>
      <c r="L262" s="372">
        <v>90</v>
      </c>
      <c r="M262" s="374"/>
      <c r="N262" s="376">
        <v>180</v>
      </c>
    </row>
    <row r="263" spans="1:14" ht="15">
      <c r="A263" s="140"/>
      <c r="B263" s="217"/>
      <c r="C263" s="260" t="s">
        <v>548</v>
      </c>
      <c r="D263" s="260" t="s">
        <v>439</v>
      </c>
      <c r="E263" s="260" t="s">
        <v>230</v>
      </c>
      <c r="F263" s="261" t="s">
        <v>203</v>
      </c>
      <c r="G263" s="370"/>
      <c r="H263" s="372">
        <v>0</v>
      </c>
      <c r="I263" s="374"/>
      <c r="J263" s="372">
        <v>0</v>
      </c>
      <c r="K263" s="374"/>
      <c r="L263" s="372">
        <v>250</v>
      </c>
      <c r="M263" s="374"/>
      <c r="N263" s="376">
        <v>500</v>
      </c>
    </row>
    <row r="264" spans="1:14" ht="15">
      <c r="A264" s="140"/>
      <c r="B264" s="217"/>
      <c r="C264" s="260" t="s">
        <v>549</v>
      </c>
      <c r="D264" s="260" t="s">
        <v>430</v>
      </c>
      <c r="E264" s="260" t="s">
        <v>230</v>
      </c>
      <c r="F264" s="261" t="s">
        <v>203</v>
      </c>
      <c r="G264" s="370"/>
      <c r="H264" s="372">
        <v>0</v>
      </c>
      <c r="I264" s="374"/>
      <c r="J264" s="372">
        <v>0</v>
      </c>
      <c r="K264" s="374"/>
      <c r="L264" s="372">
        <v>380</v>
      </c>
      <c r="M264" s="374"/>
      <c r="N264" s="376">
        <v>760</v>
      </c>
    </row>
    <row r="265" spans="1:14" ht="15">
      <c r="A265" s="140"/>
      <c r="B265" s="217"/>
      <c r="C265" s="260" t="s">
        <v>550</v>
      </c>
      <c r="D265" s="260" t="s">
        <v>499</v>
      </c>
      <c r="E265" s="260" t="s">
        <v>551</v>
      </c>
      <c r="F265" s="261" t="s">
        <v>195</v>
      </c>
      <c r="G265" s="370"/>
      <c r="H265" s="372">
        <v>1756.8</v>
      </c>
      <c r="I265" s="374"/>
      <c r="J265" s="372">
        <v>1756.8</v>
      </c>
      <c r="K265" s="374"/>
      <c r="L265" s="372">
        <v>1756.8</v>
      </c>
      <c r="M265" s="374"/>
      <c r="N265" s="376">
        <v>3556.8</v>
      </c>
    </row>
    <row r="266" spans="1:14" ht="15">
      <c r="A266" s="140"/>
      <c r="B266" s="217"/>
      <c r="C266" s="260" t="s">
        <v>552</v>
      </c>
      <c r="D266" s="260" t="s">
        <v>439</v>
      </c>
      <c r="E266" s="260" t="s">
        <v>553</v>
      </c>
      <c r="F266" s="261" t="s">
        <v>203</v>
      </c>
      <c r="G266" s="370"/>
      <c r="H266" s="372">
        <v>170.8</v>
      </c>
      <c r="I266" s="374"/>
      <c r="J266" s="372">
        <v>418.55</v>
      </c>
      <c r="K266" s="374"/>
      <c r="L266" s="372">
        <v>2747.08</v>
      </c>
      <c r="M266" s="374"/>
      <c r="N266" s="376">
        <v>5075.6</v>
      </c>
    </row>
    <row r="267" spans="1:14" ht="15">
      <c r="A267" s="140"/>
      <c r="B267" s="217"/>
      <c r="C267" s="260" t="s">
        <v>554</v>
      </c>
      <c r="D267" s="260" t="s">
        <v>495</v>
      </c>
      <c r="E267" s="260" t="s">
        <v>507</v>
      </c>
      <c r="F267" s="261" t="s">
        <v>203</v>
      </c>
      <c r="G267" s="370"/>
      <c r="H267" s="372">
        <v>224.73</v>
      </c>
      <c r="I267" s="374"/>
      <c r="J267" s="372">
        <v>353.32</v>
      </c>
      <c r="K267" s="374"/>
      <c r="L267" s="372">
        <v>1062.65</v>
      </c>
      <c r="M267" s="374"/>
      <c r="N267" s="376">
        <v>1771.97</v>
      </c>
    </row>
    <row r="268" spans="1:14" ht="15">
      <c r="A268" s="140"/>
      <c r="B268" s="217"/>
      <c r="C268" s="260" t="s">
        <v>555</v>
      </c>
      <c r="D268" s="260" t="s">
        <v>495</v>
      </c>
      <c r="E268" s="260" t="s">
        <v>230</v>
      </c>
      <c r="F268" s="261" t="s">
        <v>203</v>
      </c>
      <c r="G268" s="370"/>
      <c r="H268" s="372">
        <v>1504.62</v>
      </c>
      <c r="I268" s="374"/>
      <c r="J268" s="372">
        <v>3677.46</v>
      </c>
      <c r="K268" s="374"/>
      <c r="L268" s="372">
        <v>9195.69</v>
      </c>
      <c r="M268" s="374"/>
      <c r="N268" s="376">
        <v>14713.92</v>
      </c>
    </row>
    <row r="269" spans="1:14" ht="15">
      <c r="A269" s="140"/>
      <c r="B269" s="217"/>
      <c r="C269" s="260" t="s">
        <v>556</v>
      </c>
      <c r="D269" s="260" t="s">
        <v>537</v>
      </c>
      <c r="E269" s="260" t="s">
        <v>557</v>
      </c>
      <c r="F269" s="261" t="s">
        <v>203</v>
      </c>
      <c r="G269" s="370"/>
      <c r="H269" s="372">
        <v>0</v>
      </c>
      <c r="I269" s="374"/>
      <c r="J269" s="372">
        <v>0</v>
      </c>
      <c r="K269" s="374"/>
      <c r="L269" s="372">
        <v>50</v>
      </c>
      <c r="M269" s="374"/>
      <c r="N269" s="376">
        <v>100</v>
      </c>
    </row>
    <row r="270" spans="1:14" ht="15">
      <c r="A270" s="140"/>
      <c r="B270" s="217"/>
      <c r="C270" s="260" t="s">
        <v>558</v>
      </c>
      <c r="D270" s="260" t="s">
        <v>439</v>
      </c>
      <c r="E270" s="260" t="s">
        <v>230</v>
      </c>
      <c r="F270" s="261" t="s">
        <v>203</v>
      </c>
      <c r="G270" s="370"/>
      <c r="H270" s="372">
        <v>451.85</v>
      </c>
      <c r="I270" s="374"/>
      <c r="J270" s="372">
        <v>451.85</v>
      </c>
      <c r="K270" s="374"/>
      <c r="L270" s="372">
        <v>946.93</v>
      </c>
      <c r="M270" s="374"/>
      <c r="N270" s="376">
        <v>1442</v>
      </c>
    </row>
    <row r="271" spans="1:14" ht="15">
      <c r="A271" s="140"/>
      <c r="B271" s="217"/>
      <c r="C271" s="260" t="s">
        <v>559</v>
      </c>
      <c r="D271" s="260" t="s">
        <v>560</v>
      </c>
      <c r="E271" s="260" t="s">
        <v>561</v>
      </c>
      <c r="F271" s="261" t="s">
        <v>203</v>
      </c>
      <c r="G271" s="370"/>
      <c r="H271" s="372">
        <v>0</v>
      </c>
      <c r="I271" s="374"/>
      <c r="J271" s="372">
        <v>0</v>
      </c>
      <c r="K271" s="374"/>
      <c r="L271" s="372">
        <v>455</v>
      </c>
      <c r="M271" s="374"/>
      <c r="N271" s="376">
        <v>910</v>
      </c>
    </row>
    <row r="272" spans="1:14" ht="15">
      <c r="A272" s="140"/>
      <c r="B272" s="217"/>
      <c r="C272" s="260" t="s">
        <v>562</v>
      </c>
      <c r="D272" s="260" t="s">
        <v>430</v>
      </c>
      <c r="E272" s="260" t="s">
        <v>230</v>
      </c>
      <c r="F272" s="261" t="s">
        <v>203</v>
      </c>
      <c r="G272" s="370"/>
      <c r="H272" s="372">
        <v>0</v>
      </c>
      <c r="I272" s="374"/>
      <c r="J272" s="372">
        <v>0</v>
      </c>
      <c r="K272" s="374"/>
      <c r="L272" s="372">
        <v>625</v>
      </c>
      <c r="M272" s="374"/>
      <c r="N272" s="376">
        <v>1250</v>
      </c>
    </row>
    <row r="273" spans="1:14" ht="15">
      <c r="A273" s="140"/>
      <c r="B273" s="217"/>
      <c r="C273" s="260" t="s">
        <v>563</v>
      </c>
      <c r="D273" s="260" t="s">
        <v>478</v>
      </c>
      <c r="E273" s="260" t="s">
        <v>479</v>
      </c>
      <c r="F273" s="261" t="s">
        <v>205</v>
      </c>
      <c r="G273" s="370"/>
      <c r="H273" s="372">
        <v>0</v>
      </c>
      <c r="I273" s="374"/>
      <c r="J273" s="372">
        <v>250</v>
      </c>
      <c r="K273" s="374"/>
      <c r="L273" s="372">
        <v>250</v>
      </c>
      <c r="M273" s="374"/>
      <c r="N273" s="376">
        <v>250</v>
      </c>
    </row>
    <row r="274" spans="1:14" ht="15">
      <c r="A274" s="140"/>
      <c r="B274" s="217"/>
      <c r="C274" s="260" t="s">
        <v>564</v>
      </c>
      <c r="D274" s="260" t="s">
        <v>495</v>
      </c>
      <c r="E274" s="260" t="s">
        <v>230</v>
      </c>
      <c r="F274" s="261" t="s">
        <v>203</v>
      </c>
      <c r="G274" s="370"/>
      <c r="H274" s="372">
        <v>5525.32</v>
      </c>
      <c r="I274" s="374"/>
      <c r="J274" s="372">
        <v>14322.86</v>
      </c>
      <c r="K274" s="374"/>
      <c r="L274" s="372">
        <v>27846.92</v>
      </c>
      <c r="M274" s="374"/>
      <c r="N274" s="376">
        <v>41370.97</v>
      </c>
    </row>
    <row r="275" spans="1:14" ht="15">
      <c r="A275" s="140"/>
      <c r="B275" s="217"/>
      <c r="C275" s="260" t="s">
        <v>565</v>
      </c>
      <c r="D275" s="260" t="s">
        <v>466</v>
      </c>
      <c r="E275" s="260" t="s">
        <v>566</v>
      </c>
      <c r="F275" s="261" t="s">
        <v>203</v>
      </c>
      <c r="G275" s="370"/>
      <c r="H275" s="372">
        <v>2733.94</v>
      </c>
      <c r="I275" s="374"/>
      <c r="J275" s="372">
        <v>3050.29</v>
      </c>
      <c r="K275" s="374"/>
      <c r="L275" s="372">
        <v>7167.82</v>
      </c>
      <c r="M275" s="374"/>
      <c r="N275" s="376">
        <v>11285.34</v>
      </c>
    </row>
    <row r="276" spans="1:14" ht="15">
      <c r="A276" s="140"/>
      <c r="B276" s="217"/>
      <c r="C276" s="260" t="s">
        <v>567</v>
      </c>
      <c r="D276" s="260" t="s">
        <v>450</v>
      </c>
      <c r="E276" s="260" t="s">
        <v>568</v>
      </c>
      <c r="F276" s="261" t="s">
        <v>203</v>
      </c>
      <c r="G276" s="370"/>
      <c r="H276" s="372">
        <v>2498</v>
      </c>
      <c r="I276" s="374"/>
      <c r="J276" s="372">
        <v>2498</v>
      </c>
      <c r="K276" s="374"/>
      <c r="L276" s="372">
        <v>3805.5</v>
      </c>
      <c r="M276" s="374"/>
      <c r="N276" s="376">
        <v>5113</v>
      </c>
    </row>
    <row r="277" spans="1:14" ht="15">
      <c r="A277" s="140"/>
      <c r="B277" s="217"/>
      <c r="C277" s="260" t="s">
        <v>569</v>
      </c>
      <c r="D277" s="260" t="s">
        <v>495</v>
      </c>
      <c r="E277" s="260" t="s">
        <v>507</v>
      </c>
      <c r="F277" s="261" t="s">
        <v>203</v>
      </c>
      <c r="G277" s="370"/>
      <c r="H277" s="372">
        <v>2060.58</v>
      </c>
      <c r="I277" s="374"/>
      <c r="J277" s="372">
        <v>6089.27</v>
      </c>
      <c r="K277" s="374"/>
      <c r="L277" s="372">
        <v>10277.62</v>
      </c>
      <c r="M277" s="374"/>
      <c r="N277" s="376">
        <v>14465.96</v>
      </c>
    </row>
    <row r="278" spans="1:14" ht="15">
      <c r="A278" s="140"/>
      <c r="B278" s="217"/>
      <c r="C278" s="260" t="s">
        <v>570</v>
      </c>
      <c r="D278" s="260" t="s">
        <v>430</v>
      </c>
      <c r="E278" s="260" t="s">
        <v>230</v>
      </c>
      <c r="F278" s="261" t="s">
        <v>203</v>
      </c>
      <c r="G278" s="370"/>
      <c r="H278" s="372">
        <v>0</v>
      </c>
      <c r="I278" s="374"/>
      <c r="J278" s="372">
        <v>0</v>
      </c>
      <c r="K278" s="374"/>
      <c r="L278" s="372">
        <v>500</v>
      </c>
      <c r="M278" s="374"/>
      <c r="N278" s="376">
        <v>1000</v>
      </c>
    </row>
    <row r="279" spans="1:14" ht="15">
      <c r="A279" s="140"/>
      <c r="B279" s="217"/>
      <c r="C279" s="260" t="s">
        <v>571</v>
      </c>
      <c r="D279" s="260" t="s">
        <v>466</v>
      </c>
      <c r="E279" s="260" t="s">
        <v>572</v>
      </c>
      <c r="F279" s="261" t="s">
        <v>203</v>
      </c>
      <c r="G279" s="370"/>
      <c r="H279" s="372">
        <v>0</v>
      </c>
      <c r="I279" s="374"/>
      <c r="J279" s="372">
        <v>0</v>
      </c>
      <c r="K279" s="374"/>
      <c r="L279" s="372">
        <v>1884.4</v>
      </c>
      <c r="M279" s="374"/>
      <c r="N279" s="376">
        <v>3768.8</v>
      </c>
    </row>
    <row r="280" spans="1:14" ht="15">
      <c r="A280" s="140"/>
      <c r="B280" s="217"/>
      <c r="C280" s="260" t="s">
        <v>573</v>
      </c>
      <c r="D280" s="260" t="s">
        <v>495</v>
      </c>
      <c r="E280" s="260" t="s">
        <v>507</v>
      </c>
      <c r="F280" s="261" t="s">
        <v>203</v>
      </c>
      <c r="G280" s="370"/>
      <c r="H280" s="372">
        <v>1075.52</v>
      </c>
      <c r="I280" s="374"/>
      <c r="J280" s="372">
        <v>3327.97</v>
      </c>
      <c r="K280" s="374"/>
      <c r="L280" s="372">
        <v>5206.83</v>
      </c>
      <c r="M280" s="374"/>
      <c r="N280" s="376">
        <v>7085.69</v>
      </c>
    </row>
    <row r="281" spans="1:14" ht="15">
      <c r="A281" s="140"/>
      <c r="B281" s="217"/>
      <c r="C281" s="260" t="s">
        <v>574</v>
      </c>
      <c r="D281" s="260" t="s">
        <v>478</v>
      </c>
      <c r="E281" s="260" t="s">
        <v>230</v>
      </c>
      <c r="F281" s="261" t="s">
        <v>203</v>
      </c>
      <c r="G281" s="370"/>
      <c r="H281" s="372">
        <v>0</v>
      </c>
      <c r="I281" s="374"/>
      <c r="J281" s="372">
        <v>325.4</v>
      </c>
      <c r="K281" s="374"/>
      <c r="L281" s="372">
        <v>3745.7</v>
      </c>
      <c r="M281" s="374"/>
      <c r="N281" s="376">
        <v>7166</v>
      </c>
    </row>
    <row r="282" spans="1:14" ht="15">
      <c r="A282" s="140"/>
      <c r="B282" s="217"/>
      <c r="C282" s="260" t="s">
        <v>575</v>
      </c>
      <c r="D282" s="260" t="s">
        <v>495</v>
      </c>
      <c r="E282" s="260" t="s">
        <v>519</v>
      </c>
      <c r="F282" s="261" t="s">
        <v>203</v>
      </c>
      <c r="G282" s="370"/>
      <c r="H282" s="372">
        <v>966.57</v>
      </c>
      <c r="I282" s="374"/>
      <c r="J282" s="372">
        <v>1527.23</v>
      </c>
      <c r="K282" s="374"/>
      <c r="L282" s="372">
        <v>3857.26</v>
      </c>
      <c r="M282" s="374"/>
      <c r="N282" s="376">
        <v>6187.29</v>
      </c>
    </row>
    <row r="283" spans="1:14" ht="15">
      <c r="A283" s="140"/>
      <c r="B283" s="217"/>
      <c r="C283" s="260" t="s">
        <v>576</v>
      </c>
      <c r="D283" s="260" t="s">
        <v>466</v>
      </c>
      <c r="E283" s="260" t="s">
        <v>469</v>
      </c>
      <c r="F283" s="261" t="s">
        <v>203</v>
      </c>
      <c r="G283" s="370"/>
      <c r="H283" s="372">
        <v>0</v>
      </c>
      <c r="I283" s="374"/>
      <c r="J283" s="372">
        <v>0</v>
      </c>
      <c r="K283" s="374"/>
      <c r="L283" s="372">
        <v>250</v>
      </c>
      <c r="M283" s="374"/>
      <c r="N283" s="376">
        <v>500</v>
      </c>
    </row>
    <row r="284" spans="1:14" ht="15">
      <c r="A284" s="140"/>
      <c r="B284" s="217"/>
      <c r="C284" s="260" t="s">
        <v>577</v>
      </c>
      <c r="D284" s="260" t="s">
        <v>537</v>
      </c>
      <c r="E284" s="260" t="s">
        <v>578</v>
      </c>
      <c r="F284" s="261" t="s">
        <v>203</v>
      </c>
      <c r="G284" s="370"/>
      <c r="H284" s="372">
        <v>37720.28</v>
      </c>
      <c r="I284" s="374"/>
      <c r="J284" s="372">
        <v>89690.34</v>
      </c>
      <c r="K284" s="374"/>
      <c r="L284" s="372">
        <v>159284.28</v>
      </c>
      <c r="M284" s="374"/>
      <c r="N284" s="376">
        <v>228878.22</v>
      </c>
    </row>
    <row r="285" spans="1:14" ht="15">
      <c r="A285" s="140"/>
      <c r="B285" s="217"/>
      <c r="C285" s="260" t="s">
        <v>579</v>
      </c>
      <c r="D285" s="260" t="s">
        <v>430</v>
      </c>
      <c r="E285" s="260" t="s">
        <v>580</v>
      </c>
      <c r="F285" s="261" t="s">
        <v>203</v>
      </c>
      <c r="G285" s="370"/>
      <c r="H285" s="372">
        <v>0</v>
      </c>
      <c r="I285" s="374"/>
      <c r="J285" s="372">
        <v>346.85</v>
      </c>
      <c r="K285" s="374"/>
      <c r="L285" s="372">
        <v>573.43</v>
      </c>
      <c r="M285" s="374"/>
      <c r="N285" s="376">
        <v>800</v>
      </c>
    </row>
    <row r="286" spans="1:14" ht="15">
      <c r="A286" s="140"/>
      <c r="B286" s="217"/>
      <c r="C286" s="260" t="s">
        <v>581</v>
      </c>
      <c r="D286" s="260" t="s">
        <v>430</v>
      </c>
      <c r="E286" s="260" t="s">
        <v>532</v>
      </c>
      <c r="F286" s="261" t="s">
        <v>203</v>
      </c>
      <c r="G286" s="370"/>
      <c r="H286" s="372">
        <v>113.68</v>
      </c>
      <c r="I286" s="374"/>
      <c r="J286" s="372">
        <v>2402.88</v>
      </c>
      <c r="K286" s="374"/>
      <c r="L286" s="372">
        <v>3198.94</v>
      </c>
      <c r="M286" s="374"/>
      <c r="N286" s="376">
        <v>3995</v>
      </c>
    </row>
    <row r="287" spans="1:14" ht="15">
      <c r="A287" s="140"/>
      <c r="B287" s="217"/>
      <c r="C287" s="260" t="s">
        <v>582</v>
      </c>
      <c r="D287" s="260" t="s">
        <v>430</v>
      </c>
      <c r="E287" s="260" t="s">
        <v>432</v>
      </c>
      <c r="F287" s="261" t="s">
        <v>203</v>
      </c>
      <c r="G287" s="370"/>
      <c r="H287" s="372">
        <v>0</v>
      </c>
      <c r="I287" s="374"/>
      <c r="J287" s="372">
        <v>0</v>
      </c>
      <c r="K287" s="374"/>
      <c r="L287" s="372">
        <v>450</v>
      </c>
      <c r="M287" s="374"/>
      <c r="N287" s="376">
        <v>900</v>
      </c>
    </row>
    <row r="288" spans="1:14" ht="15">
      <c r="A288" s="140"/>
      <c r="B288" s="217"/>
      <c r="C288" s="260" t="s">
        <v>583</v>
      </c>
      <c r="D288" s="260" t="s">
        <v>430</v>
      </c>
      <c r="E288" s="260" t="s">
        <v>432</v>
      </c>
      <c r="F288" s="261" t="s">
        <v>203</v>
      </c>
      <c r="G288" s="370"/>
      <c r="H288" s="372">
        <v>816.41</v>
      </c>
      <c r="I288" s="374"/>
      <c r="J288" s="372">
        <v>1895.5</v>
      </c>
      <c r="K288" s="374"/>
      <c r="L288" s="372">
        <v>6645.54</v>
      </c>
      <c r="M288" s="374"/>
      <c r="N288" s="376">
        <v>11395.57</v>
      </c>
    </row>
    <row r="289" spans="1:14" ht="15">
      <c r="A289" s="140"/>
      <c r="B289" s="217"/>
      <c r="C289" s="260" t="s">
        <v>584</v>
      </c>
      <c r="D289" s="260" t="s">
        <v>503</v>
      </c>
      <c r="E289" s="260" t="s">
        <v>230</v>
      </c>
      <c r="F289" s="261" t="s">
        <v>203</v>
      </c>
      <c r="G289" s="370"/>
      <c r="H289" s="372">
        <v>0</v>
      </c>
      <c r="I289" s="374"/>
      <c r="J289" s="372">
        <v>0</v>
      </c>
      <c r="K289" s="374"/>
      <c r="L289" s="372">
        <v>250</v>
      </c>
      <c r="M289" s="374"/>
      <c r="N289" s="376">
        <v>500</v>
      </c>
    </row>
    <row r="290" spans="1:14" ht="15">
      <c r="A290" s="140"/>
      <c r="B290" s="217"/>
      <c r="C290" s="260" t="s">
        <v>585</v>
      </c>
      <c r="D290" s="260" t="s">
        <v>466</v>
      </c>
      <c r="E290" s="260" t="s">
        <v>530</v>
      </c>
      <c r="F290" s="261" t="s">
        <v>203</v>
      </c>
      <c r="G290" s="370"/>
      <c r="H290" s="372">
        <v>2337.25</v>
      </c>
      <c r="I290" s="374"/>
      <c r="J290" s="372">
        <v>2337.25</v>
      </c>
      <c r="K290" s="374"/>
      <c r="L290" s="372">
        <v>4151.86</v>
      </c>
      <c r="M290" s="374"/>
      <c r="N290" s="376">
        <v>5966.47</v>
      </c>
    </row>
    <row r="291" spans="1:14" ht="15">
      <c r="A291" s="140"/>
      <c r="B291" s="217"/>
      <c r="C291" s="260" t="s">
        <v>586</v>
      </c>
      <c r="D291" s="260" t="s">
        <v>466</v>
      </c>
      <c r="E291" s="260" t="s">
        <v>230</v>
      </c>
      <c r="F291" s="261" t="s">
        <v>203</v>
      </c>
      <c r="G291" s="370"/>
      <c r="H291" s="372">
        <v>842.12</v>
      </c>
      <c r="I291" s="374"/>
      <c r="J291" s="372">
        <v>842.12</v>
      </c>
      <c r="K291" s="374"/>
      <c r="L291" s="372">
        <v>5676.37</v>
      </c>
      <c r="M291" s="374"/>
      <c r="N291" s="376">
        <v>10510.62</v>
      </c>
    </row>
    <row r="292" spans="1:14" ht="15">
      <c r="A292" s="140"/>
      <c r="B292" s="217"/>
      <c r="C292" s="260" t="s">
        <v>587</v>
      </c>
      <c r="D292" s="260" t="s">
        <v>478</v>
      </c>
      <c r="E292" s="260" t="s">
        <v>511</v>
      </c>
      <c r="F292" s="261" t="s">
        <v>195</v>
      </c>
      <c r="G292" s="370"/>
      <c r="H292" s="372">
        <v>0</v>
      </c>
      <c r="I292" s="374"/>
      <c r="J292" s="372">
        <v>1220</v>
      </c>
      <c r="K292" s="374"/>
      <c r="L292" s="372">
        <v>1220</v>
      </c>
      <c r="M292" s="374"/>
      <c r="N292" s="376">
        <v>4200</v>
      </c>
    </row>
    <row r="293" spans="1:14" ht="15">
      <c r="A293" s="140"/>
      <c r="B293" s="217"/>
      <c r="C293" s="260" t="s">
        <v>588</v>
      </c>
      <c r="D293" s="260" t="s">
        <v>478</v>
      </c>
      <c r="E293" s="260" t="s">
        <v>230</v>
      </c>
      <c r="F293" s="261" t="s">
        <v>203</v>
      </c>
      <c r="G293" s="370"/>
      <c r="H293" s="372">
        <v>0</v>
      </c>
      <c r="I293" s="374"/>
      <c r="J293" s="372">
        <v>0</v>
      </c>
      <c r="K293" s="374"/>
      <c r="L293" s="372">
        <v>1800</v>
      </c>
      <c r="M293" s="374"/>
      <c r="N293" s="376">
        <v>3600</v>
      </c>
    </row>
    <row r="294" spans="1:14" ht="15">
      <c r="A294" s="140"/>
      <c r="B294" s="217"/>
      <c r="C294" s="260" t="s">
        <v>589</v>
      </c>
      <c r="D294" s="260" t="s">
        <v>495</v>
      </c>
      <c r="E294" s="260" t="s">
        <v>519</v>
      </c>
      <c r="F294" s="261" t="s">
        <v>203</v>
      </c>
      <c r="G294" s="370"/>
      <c r="H294" s="372">
        <v>7986.89</v>
      </c>
      <c r="I294" s="374"/>
      <c r="J294" s="372">
        <v>20971.98</v>
      </c>
      <c r="K294" s="374"/>
      <c r="L294" s="372">
        <v>65913.39</v>
      </c>
      <c r="M294" s="374"/>
      <c r="N294" s="376">
        <v>110854.79</v>
      </c>
    </row>
    <row r="295" spans="1:14" ht="15">
      <c r="A295" s="140"/>
      <c r="B295" s="217"/>
      <c r="C295" s="260" t="s">
        <v>590</v>
      </c>
      <c r="D295" s="260" t="s">
        <v>537</v>
      </c>
      <c r="E295" s="260" t="s">
        <v>591</v>
      </c>
      <c r="F295" s="261" t="s">
        <v>203</v>
      </c>
      <c r="G295" s="370"/>
      <c r="H295" s="372">
        <v>2925.12</v>
      </c>
      <c r="I295" s="374"/>
      <c r="J295" s="372">
        <v>5850.24</v>
      </c>
      <c r="K295" s="374"/>
      <c r="L295" s="372">
        <v>16022.69</v>
      </c>
      <c r="M295" s="374"/>
      <c r="N295" s="376">
        <v>26195.14</v>
      </c>
    </row>
    <row r="296" spans="1:14" ht="15">
      <c r="A296" s="140"/>
      <c r="B296" s="217"/>
      <c r="C296" s="260" t="s">
        <v>592</v>
      </c>
      <c r="D296" s="260" t="s">
        <v>478</v>
      </c>
      <c r="E296" s="260" t="s">
        <v>511</v>
      </c>
      <c r="F296" s="261" t="s">
        <v>203</v>
      </c>
      <c r="G296" s="370"/>
      <c r="H296" s="372">
        <v>0</v>
      </c>
      <c r="I296" s="374"/>
      <c r="J296" s="372">
        <v>0</v>
      </c>
      <c r="K296" s="374"/>
      <c r="L296" s="372">
        <v>250</v>
      </c>
      <c r="M296" s="374"/>
      <c r="N296" s="376">
        <v>500</v>
      </c>
    </row>
    <row r="297" spans="1:14" ht="15">
      <c r="A297" s="140"/>
      <c r="B297" s="217"/>
      <c r="C297" s="260" t="s">
        <v>593</v>
      </c>
      <c r="D297" s="260" t="s">
        <v>430</v>
      </c>
      <c r="E297" s="260" t="s">
        <v>432</v>
      </c>
      <c r="F297" s="261" t="s">
        <v>203</v>
      </c>
      <c r="G297" s="370"/>
      <c r="H297" s="372">
        <v>0</v>
      </c>
      <c r="I297" s="374"/>
      <c r="J297" s="372">
        <v>0</v>
      </c>
      <c r="K297" s="374"/>
      <c r="L297" s="372">
        <v>225</v>
      </c>
      <c r="M297" s="374"/>
      <c r="N297" s="376">
        <v>450</v>
      </c>
    </row>
    <row r="298" spans="1:14" ht="15">
      <c r="A298" s="140"/>
      <c r="B298" s="217"/>
      <c r="C298" s="260" t="s">
        <v>594</v>
      </c>
      <c r="D298" s="260" t="s">
        <v>491</v>
      </c>
      <c r="E298" s="260" t="s">
        <v>595</v>
      </c>
      <c r="F298" s="261" t="s">
        <v>203</v>
      </c>
      <c r="G298" s="370"/>
      <c r="H298" s="372">
        <v>884.15</v>
      </c>
      <c r="I298" s="374"/>
      <c r="J298" s="372">
        <v>2385.71</v>
      </c>
      <c r="K298" s="374"/>
      <c r="L298" s="372">
        <v>7273.9</v>
      </c>
      <c r="M298" s="374"/>
      <c r="N298" s="376">
        <v>12162.09</v>
      </c>
    </row>
    <row r="299" spans="1:14" ht="15">
      <c r="A299" s="140"/>
      <c r="B299" s="217"/>
      <c r="C299" s="260" t="s">
        <v>596</v>
      </c>
      <c r="D299" s="260" t="s">
        <v>478</v>
      </c>
      <c r="E299" s="260" t="s">
        <v>511</v>
      </c>
      <c r="F299" s="261" t="s">
        <v>203</v>
      </c>
      <c r="G299" s="370"/>
      <c r="H299" s="372">
        <v>0</v>
      </c>
      <c r="I299" s="374"/>
      <c r="J299" s="372">
        <v>1515</v>
      </c>
      <c r="K299" s="374"/>
      <c r="L299" s="372">
        <v>3307.5</v>
      </c>
      <c r="M299" s="374"/>
      <c r="N299" s="376">
        <v>5100</v>
      </c>
    </row>
    <row r="300" spans="1:14" ht="15">
      <c r="A300" s="140"/>
      <c r="B300" s="217"/>
      <c r="C300" s="260" t="s">
        <v>597</v>
      </c>
      <c r="D300" s="260" t="s">
        <v>430</v>
      </c>
      <c r="E300" s="260" t="s">
        <v>230</v>
      </c>
      <c r="F300" s="261" t="s">
        <v>203</v>
      </c>
      <c r="G300" s="370"/>
      <c r="H300" s="372">
        <v>0</v>
      </c>
      <c r="I300" s="374"/>
      <c r="J300" s="372">
        <v>0</v>
      </c>
      <c r="K300" s="374"/>
      <c r="L300" s="372">
        <v>75</v>
      </c>
      <c r="M300" s="374"/>
      <c r="N300" s="376">
        <v>150</v>
      </c>
    </row>
    <row r="301" spans="1:14" ht="15">
      <c r="A301" s="140"/>
      <c r="B301" s="217"/>
      <c r="C301" s="260" t="s">
        <v>598</v>
      </c>
      <c r="D301" s="260" t="s">
        <v>430</v>
      </c>
      <c r="E301" s="260" t="s">
        <v>230</v>
      </c>
      <c r="F301" s="261" t="s">
        <v>203</v>
      </c>
      <c r="G301" s="370"/>
      <c r="H301" s="372">
        <v>146.4</v>
      </c>
      <c r="I301" s="374"/>
      <c r="J301" s="372">
        <v>146.4</v>
      </c>
      <c r="K301" s="374"/>
      <c r="L301" s="372">
        <v>823.2</v>
      </c>
      <c r="M301" s="374"/>
      <c r="N301" s="376">
        <v>1500</v>
      </c>
    </row>
    <row r="302" spans="1:14" ht="15">
      <c r="A302" s="140"/>
      <c r="B302" s="217"/>
      <c r="C302" s="260" t="s">
        <v>599</v>
      </c>
      <c r="D302" s="260" t="s">
        <v>466</v>
      </c>
      <c r="E302" s="260" t="s">
        <v>230</v>
      </c>
      <c r="F302" s="261" t="s">
        <v>203</v>
      </c>
      <c r="G302" s="370"/>
      <c r="H302" s="372">
        <v>0</v>
      </c>
      <c r="I302" s="374"/>
      <c r="J302" s="372">
        <v>0</v>
      </c>
      <c r="K302" s="374"/>
      <c r="L302" s="372">
        <v>500</v>
      </c>
      <c r="M302" s="374"/>
      <c r="N302" s="376">
        <v>1000</v>
      </c>
    </row>
    <row r="303" spans="1:14" ht="15">
      <c r="A303" s="140"/>
      <c r="B303" s="217"/>
      <c r="C303" s="260" t="s">
        <v>600</v>
      </c>
      <c r="D303" s="260" t="s">
        <v>478</v>
      </c>
      <c r="E303" s="260" t="s">
        <v>230</v>
      </c>
      <c r="F303" s="261" t="s">
        <v>203</v>
      </c>
      <c r="G303" s="370"/>
      <c r="H303" s="372">
        <v>0</v>
      </c>
      <c r="I303" s="374"/>
      <c r="J303" s="372">
        <v>0</v>
      </c>
      <c r="K303" s="374"/>
      <c r="L303" s="372">
        <v>2450</v>
      </c>
      <c r="M303" s="374"/>
      <c r="N303" s="376">
        <v>4900</v>
      </c>
    </row>
    <row r="304" spans="1:14" ht="15">
      <c r="A304" s="140"/>
      <c r="B304" s="217"/>
      <c r="C304" s="260" t="s">
        <v>601</v>
      </c>
      <c r="D304" s="260" t="s">
        <v>602</v>
      </c>
      <c r="E304" s="260" t="s">
        <v>603</v>
      </c>
      <c r="F304" s="261" t="s">
        <v>203</v>
      </c>
      <c r="G304" s="370"/>
      <c r="H304" s="372">
        <v>0</v>
      </c>
      <c r="I304" s="374"/>
      <c r="J304" s="372">
        <v>0</v>
      </c>
      <c r="K304" s="374"/>
      <c r="L304" s="372">
        <v>330.01</v>
      </c>
      <c r="M304" s="374"/>
      <c r="N304" s="376">
        <v>660.02</v>
      </c>
    </row>
    <row r="305" spans="1:14" ht="15">
      <c r="A305" s="140"/>
      <c r="B305" s="217"/>
      <c r="C305" s="260" t="s">
        <v>604</v>
      </c>
      <c r="D305" s="260" t="s">
        <v>430</v>
      </c>
      <c r="E305" s="260" t="s">
        <v>230</v>
      </c>
      <c r="F305" s="261" t="s">
        <v>203</v>
      </c>
      <c r="G305" s="370"/>
      <c r="H305" s="372">
        <v>0</v>
      </c>
      <c r="I305" s="374"/>
      <c r="J305" s="372">
        <v>0</v>
      </c>
      <c r="K305" s="374"/>
      <c r="L305" s="372">
        <v>250</v>
      </c>
      <c r="M305" s="374"/>
      <c r="N305" s="376">
        <v>500</v>
      </c>
    </row>
    <row r="306" spans="1:14" ht="15">
      <c r="A306" s="140"/>
      <c r="B306" s="217"/>
      <c r="C306" s="260" t="s">
        <v>605</v>
      </c>
      <c r="D306" s="260" t="s">
        <v>466</v>
      </c>
      <c r="E306" s="260" t="s">
        <v>230</v>
      </c>
      <c r="F306" s="261" t="s">
        <v>203</v>
      </c>
      <c r="G306" s="370"/>
      <c r="H306" s="372">
        <v>0</v>
      </c>
      <c r="I306" s="374"/>
      <c r="J306" s="372">
        <v>0</v>
      </c>
      <c r="K306" s="374"/>
      <c r="L306" s="372">
        <v>125</v>
      </c>
      <c r="M306" s="374"/>
      <c r="N306" s="376">
        <v>250</v>
      </c>
    </row>
    <row r="307" spans="1:14" ht="15">
      <c r="A307" s="140"/>
      <c r="B307" s="217"/>
      <c r="C307" s="260" t="s">
        <v>606</v>
      </c>
      <c r="D307" s="260" t="s">
        <v>503</v>
      </c>
      <c r="E307" s="260" t="s">
        <v>504</v>
      </c>
      <c r="F307" s="261" t="s">
        <v>203</v>
      </c>
      <c r="G307" s="370"/>
      <c r="H307" s="372">
        <v>0</v>
      </c>
      <c r="I307" s="374"/>
      <c r="J307" s="372">
        <v>0</v>
      </c>
      <c r="K307" s="374"/>
      <c r="L307" s="372">
        <v>250</v>
      </c>
      <c r="M307" s="374"/>
      <c r="N307" s="376">
        <v>500</v>
      </c>
    </row>
    <row r="308" spans="1:14" ht="15">
      <c r="A308" s="140"/>
      <c r="B308" s="217"/>
      <c r="C308" s="220" t="s">
        <v>607</v>
      </c>
      <c r="D308" s="220" t="s">
        <v>491</v>
      </c>
      <c r="E308" s="220" t="s">
        <v>608</v>
      </c>
      <c r="F308" s="226" t="s">
        <v>205</v>
      </c>
      <c r="G308" s="349"/>
      <c r="H308" s="355">
        <v>122</v>
      </c>
      <c r="I308" s="353"/>
      <c r="J308" s="355">
        <v>2128.9</v>
      </c>
      <c r="K308" s="353"/>
      <c r="L308" s="355">
        <v>2128.9</v>
      </c>
      <c r="M308" s="353"/>
      <c r="N308" s="361">
        <v>5428.24</v>
      </c>
    </row>
    <row r="309" spans="1:14" ht="15">
      <c r="A309" s="140" t="s">
        <v>69</v>
      </c>
      <c r="B309" s="137" t="s">
        <v>14</v>
      </c>
      <c r="C309" s="222"/>
      <c r="D309" s="222"/>
      <c r="E309" s="222"/>
      <c r="F309" s="346"/>
      <c r="G309" s="70">
        <v>4902.74</v>
      </c>
      <c r="H309" s="72">
        <f>SUM(H310:H340)</f>
        <v>17737.73</v>
      </c>
      <c r="I309" s="72">
        <v>30449.06</v>
      </c>
      <c r="J309" s="72">
        <f>SUM(J310:J340)</f>
        <v>52738.98</v>
      </c>
      <c r="K309" s="72"/>
      <c r="L309" s="72">
        <f>SUM(L310:L340)</f>
        <v>74901.43</v>
      </c>
      <c r="M309" s="72">
        <v>62568.31</v>
      </c>
      <c r="N309" s="74">
        <f>SUM(N310:N340)</f>
        <v>137133.09</v>
      </c>
    </row>
    <row r="310" spans="1:14" ht="15">
      <c r="A310" s="140"/>
      <c r="B310" s="217"/>
      <c r="C310" s="247" t="s">
        <v>609</v>
      </c>
      <c r="D310" s="247" t="s">
        <v>610</v>
      </c>
      <c r="E310" s="247" t="s">
        <v>611</v>
      </c>
      <c r="F310" s="249" t="s">
        <v>195</v>
      </c>
      <c r="G310" s="309"/>
      <c r="H310" s="322">
        <v>2982.34</v>
      </c>
      <c r="I310" s="312"/>
      <c r="J310" s="322">
        <v>4850.68</v>
      </c>
      <c r="K310" s="312"/>
      <c r="L310" s="322">
        <v>7750.68</v>
      </c>
      <c r="M310" s="312"/>
      <c r="N310" s="325">
        <v>16692.64</v>
      </c>
    </row>
    <row r="311" spans="1:14" ht="15">
      <c r="A311" s="140"/>
      <c r="B311" s="217"/>
      <c r="C311" s="260" t="s">
        <v>612</v>
      </c>
      <c r="D311" s="260" t="s">
        <v>613</v>
      </c>
      <c r="E311" s="260" t="s">
        <v>230</v>
      </c>
      <c r="F311" s="261" t="s">
        <v>203</v>
      </c>
      <c r="G311" s="327"/>
      <c r="H311" s="329">
        <v>52.92</v>
      </c>
      <c r="I311" s="331"/>
      <c r="J311" s="329">
        <v>52.92</v>
      </c>
      <c r="K311" s="331"/>
      <c r="L311" s="329">
        <v>126.46</v>
      </c>
      <c r="M311" s="331"/>
      <c r="N311" s="333">
        <v>200</v>
      </c>
    </row>
    <row r="312" spans="1:14" ht="15">
      <c r="A312" s="140"/>
      <c r="B312" s="217"/>
      <c r="C312" s="260" t="s">
        <v>614</v>
      </c>
      <c r="D312" s="260" t="s">
        <v>615</v>
      </c>
      <c r="E312" s="260" t="s">
        <v>616</v>
      </c>
      <c r="F312" s="261" t="s">
        <v>205</v>
      </c>
      <c r="G312" s="327"/>
      <c r="H312" s="329">
        <v>0</v>
      </c>
      <c r="I312" s="331"/>
      <c r="J312" s="329">
        <v>0</v>
      </c>
      <c r="K312" s="331"/>
      <c r="L312" s="329">
        <v>0</v>
      </c>
      <c r="M312" s="331"/>
      <c r="N312" s="333">
        <v>54</v>
      </c>
    </row>
    <row r="313" spans="1:14" ht="15">
      <c r="A313" s="140"/>
      <c r="B313" s="217"/>
      <c r="C313" s="260" t="s">
        <v>617</v>
      </c>
      <c r="D313" s="260" t="s">
        <v>615</v>
      </c>
      <c r="E313" s="260" t="s">
        <v>618</v>
      </c>
      <c r="F313" s="261" t="s">
        <v>205</v>
      </c>
      <c r="G313" s="327"/>
      <c r="H313" s="329">
        <v>0</v>
      </c>
      <c r="I313" s="331"/>
      <c r="J313" s="329">
        <v>0</v>
      </c>
      <c r="K313" s="331"/>
      <c r="L313" s="329">
        <v>0</v>
      </c>
      <c r="M313" s="331"/>
      <c r="N313" s="333">
        <v>6110.77</v>
      </c>
    </row>
    <row r="314" spans="1:14" ht="15">
      <c r="A314" s="140"/>
      <c r="B314" s="217"/>
      <c r="C314" s="260" t="s">
        <v>619</v>
      </c>
      <c r="D314" s="260" t="s">
        <v>620</v>
      </c>
      <c r="E314" s="260" t="s">
        <v>621</v>
      </c>
      <c r="F314" s="261" t="s">
        <v>203</v>
      </c>
      <c r="G314" s="327"/>
      <c r="H314" s="329">
        <v>0</v>
      </c>
      <c r="I314" s="331"/>
      <c r="J314" s="329">
        <v>0</v>
      </c>
      <c r="K314" s="331"/>
      <c r="L314" s="329">
        <v>50</v>
      </c>
      <c r="M314" s="331"/>
      <c r="N314" s="333">
        <v>100</v>
      </c>
    </row>
    <row r="315" spans="1:14" ht="15">
      <c r="A315" s="140"/>
      <c r="B315" s="217"/>
      <c r="C315" s="260" t="s">
        <v>622</v>
      </c>
      <c r="D315" s="260" t="s">
        <v>610</v>
      </c>
      <c r="E315" s="260" t="s">
        <v>611</v>
      </c>
      <c r="F315" s="261" t="s">
        <v>203</v>
      </c>
      <c r="G315" s="327"/>
      <c r="H315" s="329">
        <v>0</v>
      </c>
      <c r="I315" s="331"/>
      <c r="J315" s="329">
        <v>11</v>
      </c>
      <c r="K315" s="331"/>
      <c r="L315" s="329">
        <v>11</v>
      </c>
      <c r="M315" s="331"/>
      <c r="N315" s="333">
        <v>11</v>
      </c>
    </row>
    <row r="316" spans="1:14" ht="15">
      <c r="A316" s="140"/>
      <c r="B316" s="217"/>
      <c r="C316" s="260" t="s">
        <v>623</v>
      </c>
      <c r="D316" s="260" t="s">
        <v>613</v>
      </c>
      <c r="E316" s="260" t="s">
        <v>624</v>
      </c>
      <c r="F316" s="261" t="s">
        <v>203</v>
      </c>
      <c r="G316" s="327"/>
      <c r="H316" s="329">
        <v>0</v>
      </c>
      <c r="I316" s="331"/>
      <c r="J316" s="329">
        <v>0</v>
      </c>
      <c r="K316" s="331"/>
      <c r="L316" s="329">
        <v>1195</v>
      </c>
      <c r="M316" s="331"/>
      <c r="N316" s="333">
        <v>2390</v>
      </c>
    </row>
    <row r="317" spans="1:14" ht="15">
      <c r="A317" s="140"/>
      <c r="B317" s="217"/>
      <c r="C317" s="260" t="s">
        <v>625</v>
      </c>
      <c r="D317" s="260" t="s">
        <v>613</v>
      </c>
      <c r="E317" s="260" t="s">
        <v>624</v>
      </c>
      <c r="F317" s="261" t="s">
        <v>195</v>
      </c>
      <c r="G317" s="327"/>
      <c r="H317" s="329">
        <v>0</v>
      </c>
      <c r="I317" s="331"/>
      <c r="J317" s="329">
        <v>350</v>
      </c>
      <c r="K317" s="331"/>
      <c r="L317" s="329">
        <v>350</v>
      </c>
      <c r="M317" s="331"/>
      <c r="N317" s="333">
        <v>2303.27</v>
      </c>
    </row>
    <row r="318" spans="1:14" ht="15">
      <c r="A318" s="140"/>
      <c r="B318" s="217"/>
      <c r="C318" s="260" t="s">
        <v>626</v>
      </c>
      <c r="D318" s="260" t="s">
        <v>613</v>
      </c>
      <c r="E318" s="260" t="s">
        <v>624</v>
      </c>
      <c r="F318" s="261" t="s">
        <v>203</v>
      </c>
      <c r="G318" s="327"/>
      <c r="H318" s="329">
        <v>0</v>
      </c>
      <c r="I318" s="331"/>
      <c r="J318" s="329">
        <v>0</v>
      </c>
      <c r="K318" s="331"/>
      <c r="L318" s="329">
        <v>2750</v>
      </c>
      <c r="M318" s="331"/>
      <c r="N318" s="333">
        <v>5500</v>
      </c>
    </row>
    <row r="319" spans="1:14" ht="15">
      <c r="A319" s="140"/>
      <c r="B319" s="217"/>
      <c r="C319" s="260" t="s">
        <v>627</v>
      </c>
      <c r="D319" s="260" t="s">
        <v>628</v>
      </c>
      <c r="E319" s="260" t="s">
        <v>629</v>
      </c>
      <c r="F319" s="261" t="s">
        <v>203</v>
      </c>
      <c r="G319" s="327"/>
      <c r="H319" s="329">
        <v>0</v>
      </c>
      <c r="I319" s="331"/>
      <c r="J319" s="329">
        <v>0</v>
      </c>
      <c r="K319" s="331"/>
      <c r="L319" s="329">
        <v>600</v>
      </c>
      <c r="M319" s="331"/>
      <c r="N319" s="333">
        <v>1200</v>
      </c>
    </row>
    <row r="320" spans="1:14" ht="15">
      <c r="A320" s="140"/>
      <c r="B320" s="217"/>
      <c r="C320" s="260" t="s">
        <v>630</v>
      </c>
      <c r="D320" s="260" t="s">
        <v>620</v>
      </c>
      <c r="E320" s="260" t="s">
        <v>621</v>
      </c>
      <c r="F320" s="261" t="s">
        <v>203</v>
      </c>
      <c r="G320" s="327"/>
      <c r="H320" s="329">
        <v>0</v>
      </c>
      <c r="I320" s="331"/>
      <c r="J320" s="329">
        <v>0</v>
      </c>
      <c r="K320" s="331"/>
      <c r="L320" s="329">
        <v>103.4</v>
      </c>
      <c r="M320" s="331"/>
      <c r="N320" s="333">
        <v>206.8</v>
      </c>
    </row>
    <row r="321" spans="1:14" ht="15">
      <c r="A321" s="140"/>
      <c r="B321" s="217"/>
      <c r="C321" s="260" t="s">
        <v>631</v>
      </c>
      <c r="D321" s="260" t="s">
        <v>613</v>
      </c>
      <c r="E321" s="260" t="s">
        <v>624</v>
      </c>
      <c r="F321" s="261" t="s">
        <v>203</v>
      </c>
      <c r="G321" s="327"/>
      <c r="H321" s="329">
        <v>0</v>
      </c>
      <c r="I321" s="331"/>
      <c r="J321" s="329">
        <v>0</v>
      </c>
      <c r="K321" s="331"/>
      <c r="L321" s="329">
        <v>150</v>
      </c>
      <c r="M321" s="331"/>
      <c r="N321" s="333">
        <v>300</v>
      </c>
    </row>
    <row r="322" spans="1:14" ht="15">
      <c r="A322" s="140"/>
      <c r="B322" s="217"/>
      <c r="C322" s="260" t="s">
        <v>632</v>
      </c>
      <c r="D322" s="260" t="s">
        <v>633</v>
      </c>
      <c r="E322" s="260" t="s">
        <v>634</v>
      </c>
      <c r="F322" s="261" t="s">
        <v>203</v>
      </c>
      <c r="G322" s="327"/>
      <c r="H322" s="329">
        <v>0</v>
      </c>
      <c r="I322" s="331"/>
      <c r="J322" s="329">
        <v>2320</v>
      </c>
      <c r="K322" s="331"/>
      <c r="L322" s="329">
        <v>2320</v>
      </c>
      <c r="M322" s="331"/>
      <c r="N322" s="333">
        <v>2320</v>
      </c>
    </row>
    <row r="323" spans="1:14" ht="15">
      <c r="A323" s="140"/>
      <c r="B323" s="217"/>
      <c r="C323" s="260" t="s">
        <v>635</v>
      </c>
      <c r="D323" s="260" t="s">
        <v>633</v>
      </c>
      <c r="E323" s="260" t="s">
        <v>634</v>
      </c>
      <c r="F323" s="261" t="s">
        <v>203</v>
      </c>
      <c r="G323" s="327"/>
      <c r="H323" s="329">
        <v>0</v>
      </c>
      <c r="I323" s="331"/>
      <c r="J323" s="329">
        <v>750</v>
      </c>
      <c r="K323" s="331"/>
      <c r="L323" s="329">
        <v>875</v>
      </c>
      <c r="M323" s="331"/>
      <c r="N323" s="333">
        <v>1000</v>
      </c>
    </row>
    <row r="324" spans="1:14" ht="15">
      <c r="A324" s="140"/>
      <c r="B324" s="217"/>
      <c r="C324" s="260" t="s">
        <v>636</v>
      </c>
      <c r="D324" s="260" t="s">
        <v>613</v>
      </c>
      <c r="E324" s="260" t="s">
        <v>624</v>
      </c>
      <c r="F324" s="261" t="s">
        <v>195</v>
      </c>
      <c r="G324" s="327"/>
      <c r="H324" s="329">
        <v>0</v>
      </c>
      <c r="I324" s="331"/>
      <c r="J324" s="329">
        <v>0</v>
      </c>
      <c r="K324" s="331"/>
      <c r="L324" s="329">
        <v>0</v>
      </c>
      <c r="M324" s="331"/>
      <c r="N324" s="333">
        <v>350</v>
      </c>
    </row>
    <row r="325" spans="1:14" ht="15">
      <c r="A325" s="140"/>
      <c r="B325" s="217"/>
      <c r="C325" s="260" t="s">
        <v>637</v>
      </c>
      <c r="D325" s="260" t="s">
        <v>638</v>
      </c>
      <c r="E325" s="260" t="s">
        <v>639</v>
      </c>
      <c r="F325" s="261" t="s">
        <v>205</v>
      </c>
      <c r="G325" s="327"/>
      <c r="H325" s="329">
        <v>0</v>
      </c>
      <c r="I325" s="331"/>
      <c r="J325" s="329">
        <v>0</v>
      </c>
      <c r="K325" s="331"/>
      <c r="L325" s="329">
        <v>0</v>
      </c>
      <c r="M325" s="331"/>
      <c r="N325" s="333">
        <v>1199.68</v>
      </c>
    </row>
    <row r="326" spans="1:14" ht="15">
      <c r="A326" s="140"/>
      <c r="B326" s="217"/>
      <c r="C326" s="260" t="s">
        <v>640</v>
      </c>
      <c r="D326" s="260" t="s">
        <v>638</v>
      </c>
      <c r="E326" s="260" t="s">
        <v>639</v>
      </c>
      <c r="F326" s="261" t="s">
        <v>203</v>
      </c>
      <c r="G326" s="327"/>
      <c r="H326" s="329">
        <v>0</v>
      </c>
      <c r="I326" s="331"/>
      <c r="J326" s="329">
        <v>913.45</v>
      </c>
      <c r="K326" s="331"/>
      <c r="L326" s="329">
        <v>1994.23</v>
      </c>
      <c r="M326" s="331"/>
      <c r="N326" s="333">
        <v>3075</v>
      </c>
    </row>
    <row r="327" spans="1:14" ht="15">
      <c r="A327" s="140"/>
      <c r="B327" s="217"/>
      <c r="C327" s="260" t="s">
        <v>641</v>
      </c>
      <c r="D327" s="260" t="s">
        <v>642</v>
      </c>
      <c r="E327" s="260" t="s">
        <v>643</v>
      </c>
      <c r="F327" s="261" t="s">
        <v>203</v>
      </c>
      <c r="G327" s="327"/>
      <c r="H327" s="329">
        <v>0</v>
      </c>
      <c r="I327" s="331"/>
      <c r="J327" s="329">
        <v>0</v>
      </c>
      <c r="K327" s="331"/>
      <c r="L327" s="329">
        <v>800</v>
      </c>
      <c r="M327" s="331"/>
      <c r="N327" s="333">
        <v>1600</v>
      </c>
    </row>
    <row r="328" spans="1:14" ht="15">
      <c r="A328" s="140"/>
      <c r="B328" s="217"/>
      <c r="C328" s="260" t="s">
        <v>644</v>
      </c>
      <c r="D328" s="260" t="s">
        <v>613</v>
      </c>
      <c r="E328" s="260" t="s">
        <v>645</v>
      </c>
      <c r="F328" s="261" t="s">
        <v>195</v>
      </c>
      <c r="G328" s="327"/>
      <c r="H328" s="329">
        <v>0</v>
      </c>
      <c r="I328" s="331"/>
      <c r="J328" s="329">
        <v>1793.25</v>
      </c>
      <c r="K328" s="331"/>
      <c r="L328" s="329">
        <v>1793.25</v>
      </c>
      <c r="M328" s="331"/>
      <c r="N328" s="333">
        <v>3953</v>
      </c>
    </row>
    <row r="329" spans="1:14" ht="15">
      <c r="A329" s="140"/>
      <c r="B329" s="217"/>
      <c r="C329" s="260" t="s">
        <v>646</v>
      </c>
      <c r="D329" s="260" t="s">
        <v>615</v>
      </c>
      <c r="E329" s="260" t="s">
        <v>647</v>
      </c>
      <c r="F329" s="261" t="s">
        <v>203</v>
      </c>
      <c r="G329" s="327"/>
      <c r="H329" s="329">
        <v>1499.2</v>
      </c>
      <c r="I329" s="331"/>
      <c r="J329" s="329">
        <v>1499.2</v>
      </c>
      <c r="K329" s="331"/>
      <c r="L329" s="329">
        <v>2499.2</v>
      </c>
      <c r="M329" s="331"/>
      <c r="N329" s="333">
        <v>3499.2</v>
      </c>
    </row>
    <row r="330" spans="1:14" ht="15">
      <c r="A330" s="140"/>
      <c r="B330" s="217"/>
      <c r="C330" s="260" t="s">
        <v>648</v>
      </c>
      <c r="D330" s="260" t="s">
        <v>610</v>
      </c>
      <c r="E330" s="260" t="s">
        <v>611</v>
      </c>
      <c r="F330" s="261" t="s">
        <v>205</v>
      </c>
      <c r="G330" s="327"/>
      <c r="H330" s="329">
        <v>0</v>
      </c>
      <c r="I330" s="331"/>
      <c r="J330" s="329">
        <v>0</v>
      </c>
      <c r="K330" s="331"/>
      <c r="L330" s="329">
        <v>0</v>
      </c>
      <c r="M330" s="331"/>
      <c r="N330" s="333">
        <v>1400</v>
      </c>
    </row>
    <row r="331" spans="1:14" ht="15">
      <c r="A331" s="140"/>
      <c r="B331" s="217"/>
      <c r="C331" s="260" t="s">
        <v>649</v>
      </c>
      <c r="D331" s="260" t="s">
        <v>620</v>
      </c>
      <c r="E331" s="260" t="s">
        <v>621</v>
      </c>
      <c r="F331" s="261" t="s">
        <v>203</v>
      </c>
      <c r="G331" s="327"/>
      <c r="H331" s="329">
        <v>2233.53</v>
      </c>
      <c r="I331" s="331"/>
      <c r="J331" s="329">
        <v>3524.03</v>
      </c>
      <c r="K331" s="331"/>
      <c r="L331" s="329">
        <v>4310.88</v>
      </c>
      <c r="M331" s="331"/>
      <c r="N331" s="333">
        <v>5097.73</v>
      </c>
    </row>
    <row r="332" spans="1:14" ht="15">
      <c r="A332" s="140"/>
      <c r="B332" s="217"/>
      <c r="C332" s="260" t="s">
        <v>650</v>
      </c>
      <c r="D332" s="260" t="s">
        <v>620</v>
      </c>
      <c r="E332" s="260" t="s">
        <v>621</v>
      </c>
      <c r="F332" s="261" t="s">
        <v>195</v>
      </c>
      <c r="G332" s="327"/>
      <c r="H332" s="329">
        <v>3000</v>
      </c>
      <c r="I332" s="331"/>
      <c r="J332" s="329">
        <v>8778.09</v>
      </c>
      <c r="K332" s="331"/>
      <c r="L332" s="329">
        <v>8778.09</v>
      </c>
      <c r="M332" s="331"/>
      <c r="N332" s="333">
        <v>13161.75</v>
      </c>
    </row>
    <row r="333" spans="1:14" ht="15">
      <c r="A333" s="140"/>
      <c r="B333" s="217"/>
      <c r="C333" s="260" t="s">
        <v>651</v>
      </c>
      <c r="D333" s="260" t="s">
        <v>615</v>
      </c>
      <c r="E333" s="260" t="s">
        <v>230</v>
      </c>
      <c r="F333" s="261" t="s">
        <v>203</v>
      </c>
      <c r="G333" s="327"/>
      <c r="H333" s="329">
        <v>0</v>
      </c>
      <c r="I333" s="331"/>
      <c r="J333" s="329">
        <v>0</v>
      </c>
      <c r="K333" s="331"/>
      <c r="L333" s="329">
        <v>2700</v>
      </c>
      <c r="M333" s="331"/>
      <c r="N333" s="333">
        <v>5400</v>
      </c>
    </row>
    <row r="334" spans="1:14" ht="15">
      <c r="A334" s="140"/>
      <c r="B334" s="217"/>
      <c r="C334" s="260" t="s">
        <v>652</v>
      </c>
      <c r="D334" s="260" t="s">
        <v>620</v>
      </c>
      <c r="E334" s="260" t="s">
        <v>621</v>
      </c>
      <c r="F334" s="261" t="s">
        <v>195</v>
      </c>
      <c r="G334" s="327"/>
      <c r="H334" s="329">
        <v>6869.74</v>
      </c>
      <c r="I334" s="331"/>
      <c r="J334" s="329">
        <v>15335.75</v>
      </c>
      <c r="K334" s="331"/>
      <c r="L334" s="329">
        <v>15336.25</v>
      </c>
      <c r="M334" s="331"/>
      <c r="N334" s="333">
        <v>15336.25</v>
      </c>
    </row>
    <row r="335" spans="1:14" ht="15">
      <c r="A335" s="140"/>
      <c r="B335" s="217"/>
      <c r="C335" s="260" t="s">
        <v>653</v>
      </c>
      <c r="D335" s="260" t="s">
        <v>613</v>
      </c>
      <c r="E335" s="260" t="s">
        <v>654</v>
      </c>
      <c r="F335" s="261" t="s">
        <v>203</v>
      </c>
      <c r="G335" s="327"/>
      <c r="H335" s="329">
        <v>0</v>
      </c>
      <c r="I335" s="331"/>
      <c r="J335" s="329">
        <v>10544.76</v>
      </c>
      <c r="K335" s="331"/>
      <c r="L335" s="329">
        <v>16369.51</v>
      </c>
      <c r="M335" s="331"/>
      <c r="N335" s="333">
        <v>22194.25</v>
      </c>
    </row>
    <row r="336" spans="1:14" ht="15">
      <c r="A336" s="140"/>
      <c r="B336" s="217"/>
      <c r="C336" s="260" t="s">
        <v>655</v>
      </c>
      <c r="D336" s="260" t="s">
        <v>638</v>
      </c>
      <c r="E336" s="260" t="s">
        <v>639</v>
      </c>
      <c r="F336" s="261" t="s">
        <v>195</v>
      </c>
      <c r="G336" s="327"/>
      <c r="H336" s="329">
        <v>0</v>
      </c>
      <c r="I336" s="331"/>
      <c r="J336" s="329">
        <v>0</v>
      </c>
      <c r="K336" s="331"/>
      <c r="L336" s="329">
        <v>1672.63</v>
      </c>
      <c r="M336" s="331"/>
      <c r="N336" s="333">
        <v>1922.63</v>
      </c>
    </row>
    <row r="337" spans="1:14" ht="15">
      <c r="A337" s="140"/>
      <c r="B337" s="217"/>
      <c r="C337" s="260" t="s">
        <v>656</v>
      </c>
      <c r="D337" s="260" t="s">
        <v>620</v>
      </c>
      <c r="E337" s="260" t="s">
        <v>230</v>
      </c>
      <c r="F337" s="261" t="s">
        <v>195</v>
      </c>
      <c r="G337" s="327"/>
      <c r="H337" s="329">
        <v>0</v>
      </c>
      <c r="I337" s="331"/>
      <c r="J337" s="329">
        <v>0</v>
      </c>
      <c r="K337" s="331"/>
      <c r="L337" s="329">
        <v>0</v>
      </c>
      <c r="M337" s="331"/>
      <c r="N337" s="333">
        <v>15336.12</v>
      </c>
    </row>
    <row r="338" spans="1:14" ht="15">
      <c r="A338" s="140"/>
      <c r="B338" s="217"/>
      <c r="C338" s="260" t="s">
        <v>657</v>
      </c>
      <c r="D338" s="260" t="s">
        <v>613</v>
      </c>
      <c r="E338" s="260" t="s">
        <v>624</v>
      </c>
      <c r="F338" s="261" t="s">
        <v>195</v>
      </c>
      <c r="G338" s="327"/>
      <c r="H338" s="329">
        <v>0</v>
      </c>
      <c r="I338" s="331"/>
      <c r="J338" s="329">
        <v>915.85</v>
      </c>
      <c r="K338" s="331"/>
      <c r="L338" s="329">
        <v>915.85</v>
      </c>
      <c r="M338" s="331"/>
      <c r="N338" s="333">
        <v>3419</v>
      </c>
    </row>
    <row r="339" spans="1:14" ht="15">
      <c r="A339" s="140"/>
      <c r="B339" s="217"/>
      <c r="C339" s="260" t="s">
        <v>658</v>
      </c>
      <c r="D339" s="260" t="s">
        <v>613</v>
      </c>
      <c r="E339" s="260" t="s">
        <v>624</v>
      </c>
      <c r="F339" s="261" t="s">
        <v>203</v>
      </c>
      <c r="G339" s="327"/>
      <c r="H339" s="329">
        <v>1100</v>
      </c>
      <c r="I339" s="331"/>
      <c r="J339" s="329">
        <v>1100</v>
      </c>
      <c r="K339" s="331"/>
      <c r="L339" s="329">
        <v>1100</v>
      </c>
      <c r="M339" s="331"/>
      <c r="N339" s="333">
        <v>1100</v>
      </c>
    </row>
    <row r="340" spans="1:14" ht="15">
      <c r="A340" s="140"/>
      <c r="B340" s="217"/>
      <c r="C340" s="220" t="s">
        <v>659</v>
      </c>
      <c r="D340" s="220" t="s">
        <v>613</v>
      </c>
      <c r="E340" s="220" t="s">
        <v>624</v>
      </c>
      <c r="F340" s="226" t="s">
        <v>203</v>
      </c>
      <c r="G340" s="308"/>
      <c r="H340" s="313">
        <v>0</v>
      </c>
      <c r="I340" s="311"/>
      <c r="J340" s="313">
        <v>0</v>
      </c>
      <c r="K340" s="311"/>
      <c r="L340" s="313">
        <v>350</v>
      </c>
      <c r="M340" s="311"/>
      <c r="N340" s="318">
        <v>700</v>
      </c>
    </row>
    <row r="341" spans="1:14" ht="15">
      <c r="A341" s="140" t="s">
        <v>71</v>
      </c>
      <c r="B341" s="137" t="s">
        <v>70</v>
      </c>
      <c r="C341" s="221"/>
      <c r="D341" s="221"/>
      <c r="E341" s="221"/>
      <c r="F341" s="337"/>
      <c r="G341" s="70"/>
      <c r="H341" s="72"/>
      <c r="I341" s="72"/>
      <c r="J341" s="72"/>
      <c r="K341" s="72"/>
      <c r="L341" s="72"/>
      <c r="M341" s="72"/>
      <c r="N341" s="74"/>
    </row>
    <row r="342" spans="1:14" ht="15">
      <c r="A342" s="140" t="s">
        <v>72</v>
      </c>
      <c r="B342" s="137" t="s">
        <v>12</v>
      </c>
      <c r="C342" s="141"/>
      <c r="D342" s="141"/>
      <c r="E342" s="141"/>
      <c r="F342" s="157"/>
      <c r="G342" s="158"/>
      <c r="H342" s="159"/>
      <c r="I342" s="159"/>
      <c r="J342" s="159"/>
      <c r="K342" s="159"/>
      <c r="L342" s="159"/>
      <c r="M342" s="159"/>
      <c r="N342" s="160"/>
    </row>
    <row r="343" spans="1:14" ht="15">
      <c r="A343" s="140" t="s">
        <v>74</v>
      </c>
      <c r="B343" s="137" t="s">
        <v>73</v>
      </c>
      <c r="C343" s="246"/>
      <c r="D343" s="246"/>
      <c r="E343" s="246"/>
      <c r="F343" s="378"/>
      <c r="G343" s="158"/>
      <c r="H343" s="159">
        <f>SUM(H344:H347)</f>
        <v>0</v>
      </c>
      <c r="I343" s="159"/>
      <c r="J343" s="159">
        <f>SUM(J344:J347)</f>
        <v>0</v>
      </c>
      <c r="K343" s="159"/>
      <c r="L343" s="159">
        <f>SUM(L344:L347)</f>
        <v>0</v>
      </c>
      <c r="M343" s="159">
        <v>10089.48</v>
      </c>
      <c r="N343" s="160">
        <f>SUM(N344:N347)</f>
        <v>8974.02</v>
      </c>
    </row>
    <row r="344" spans="1:14" ht="15">
      <c r="A344" s="140"/>
      <c r="B344" s="217"/>
      <c r="C344" s="247" t="s">
        <v>660</v>
      </c>
      <c r="D344" s="247" t="s">
        <v>661</v>
      </c>
      <c r="E344" s="247" t="s">
        <v>230</v>
      </c>
      <c r="F344" s="249" t="s">
        <v>199</v>
      </c>
      <c r="G344" s="350"/>
      <c r="H344" s="365">
        <v>0</v>
      </c>
      <c r="I344" s="354"/>
      <c r="J344" s="365">
        <v>0</v>
      </c>
      <c r="K344" s="354"/>
      <c r="L344" s="365">
        <v>0</v>
      </c>
      <c r="M344" s="354"/>
      <c r="N344" s="368">
        <v>2908.58</v>
      </c>
    </row>
    <row r="345" spans="1:14" ht="15">
      <c r="A345" s="140"/>
      <c r="B345" s="217"/>
      <c r="C345" s="260" t="s">
        <v>662</v>
      </c>
      <c r="D345" s="260" t="s">
        <v>661</v>
      </c>
      <c r="E345" s="260" t="s">
        <v>663</v>
      </c>
      <c r="F345" s="261" t="s">
        <v>199</v>
      </c>
      <c r="G345" s="370"/>
      <c r="H345" s="372">
        <v>0</v>
      </c>
      <c r="I345" s="374"/>
      <c r="J345" s="372">
        <v>0</v>
      </c>
      <c r="K345" s="374"/>
      <c r="L345" s="372">
        <v>0</v>
      </c>
      <c r="M345" s="374"/>
      <c r="N345" s="376">
        <v>2400</v>
      </c>
    </row>
    <row r="346" spans="1:14" ht="15">
      <c r="A346" s="140"/>
      <c r="B346" s="217"/>
      <c r="C346" s="260" t="s">
        <v>664</v>
      </c>
      <c r="D346" s="260" t="s">
        <v>661</v>
      </c>
      <c r="E346" s="260" t="s">
        <v>230</v>
      </c>
      <c r="F346" s="261" t="s">
        <v>199</v>
      </c>
      <c r="G346" s="370"/>
      <c r="H346" s="372">
        <v>0</v>
      </c>
      <c r="I346" s="374"/>
      <c r="J346" s="372">
        <v>0</v>
      </c>
      <c r="K346" s="374"/>
      <c r="L346" s="372">
        <v>0</v>
      </c>
      <c r="M346" s="374"/>
      <c r="N346" s="376">
        <v>1071.64</v>
      </c>
    </row>
    <row r="347" spans="1:14" ht="15">
      <c r="A347" s="140"/>
      <c r="B347" s="217"/>
      <c r="C347" s="220" t="s">
        <v>665</v>
      </c>
      <c r="D347" s="220" t="s">
        <v>661</v>
      </c>
      <c r="E347" s="220" t="s">
        <v>230</v>
      </c>
      <c r="F347" s="226" t="s">
        <v>199</v>
      </c>
      <c r="G347" s="349"/>
      <c r="H347" s="355">
        <v>0</v>
      </c>
      <c r="I347" s="353"/>
      <c r="J347" s="355">
        <v>0</v>
      </c>
      <c r="K347" s="353"/>
      <c r="L347" s="355">
        <v>0</v>
      </c>
      <c r="M347" s="353"/>
      <c r="N347" s="361">
        <v>2593.8</v>
      </c>
    </row>
    <row r="348" spans="1:14" ht="15">
      <c r="A348" s="140" t="s">
        <v>76</v>
      </c>
      <c r="B348" s="137" t="s">
        <v>75</v>
      </c>
      <c r="C348" s="221"/>
      <c r="D348" s="221"/>
      <c r="E348" s="221"/>
      <c r="F348" s="337"/>
      <c r="G348" s="70"/>
      <c r="H348" s="72"/>
      <c r="I348" s="72"/>
      <c r="J348" s="72"/>
      <c r="K348" s="72"/>
      <c r="L348" s="72"/>
      <c r="M348" s="72"/>
      <c r="N348" s="74"/>
    </row>
    <row r="349" spans="1:14" ht="15">
      <c r="A349" s="140" t="s">
        <v>78</v>
      </c>
      <c r="B349" s="137" t="s">
        <v>77</v>
      </c>
      <c r="C349" s="246"/>
      <c r="D349" s="246"/>
      <c r="E349" s="246"/>
      <c r="F349" s="378"/>
      <c r="G349" s="70"/>
      <c r="H349" s="72">
        <f>SUM(H350:H356)</f>
        <v>7769.29</v>
      </c>
      <c r="I349" s="72">
        <v>18633.61</v>
      </c>
      <c r="J349" s="72">
        <f>SUM(J350:J356)</f>
        <v>28518.71</v>
      </c>
      <c r="K349" s="72"/>
      <c r="L349" s="72">
        <f>SUM(L350:L356)</f>
        <v>48632.69</v>
      </c>
      <c r="M349" s="72">
        <v>55846.94</v>
      </c>
      <c r="N349" s="74">
        <f>SUM(N350:N356)</f>
        <v>102226.5</v>
      </c>
    </row>
    <row r="350" spans="1:14" ht="15">
      <c r="A350" s="140"/>
      <c r="B350" s="217"/>
      <c r="C350" s="247" t="s">
        <v>666</v>
      </c>
      <c r="D350" s="247" t="s">
        <v>667</v>
      </c>
      <c r="E350" s="247" t="s">
        <v>668</v>
      </c>
      <c r="F350" s="249" t="s">
        <v>205</v>
      </c>
      <c r="G350" s="309"/>
      <c r="H350" s="322">
        <v>0</v>
      </c>
      <c r="I350" s="312"/>
      <c r="J350" s="322">
        <v>0</v>
      </c>
      <c r="K350" s="312"/>
      <c r="L350" s="322">
        <v>0</v>
      </c>
      <c r="M350" s="312"/>
      <c r="N350" s="325">
        <v>6033.26</v>
      </c>
    </row>
    <row r="351" spans="1:14" ht="15">
      <c r="A351" s="140"/>
      <c r="B351" s="217"/>
      <c r="C351" s="260" t="s">
        <v>669</v>
      </c>
      <c r="D351" s="260" t="s">
        <v>670</v>
      </c>
      <c r="E351" s="260" t="s">
        <v>671</v>
      </c>
      <c r="F351" s="261" t="s">
        <v>195</v>
      </c>
      <c r="G351" s="327"/>
      <c r="H351" s="329">
        <v>0</v>
      </c>
      <c r="I351" s="331"/>
      <c r="J351" s="329">
        <v>13983.64</v>
      </c>
      <c r="K351" s="331"/>
      <c r="L351" s="329">
        <v>27983.64</v>
      </c>
      <c r="M351" s="331"/>
      <c r="N351" s="333">
        <v>63460.35</v>
      </c>
    </row>
    <row r="352" spans="1:14" ht="15">
      <c r="A352" s="140"/>
      <c r="B352" s="217"/>
      <c r="C352" s="260" t="s">
        <v>672</v>
      </c>
      <c r="D352" s="260" t="s">
        <v>670</v>
      </c>
      <c r="E352" s="260" t="s">
        <v>671</v>
      </c>
      <c r="F352" s="261" t="s">
        <v>203</v>
      </c>
      <c r="G352" s="327"/>
      <c r="H352" s="329">
        <v>0</v>
      </c>
      <c r="I352" s="331"/>
      <c r="J352" s="329">
        <v>1987.8</v>
      </c>
      <c r="K352" s="331"/>
      <c r="L352" s="329">
        <v>3415.12</v>
      </c>
      <c r="M352" s="331"/>
      <c r="N352" s="333">
        <v>4842.44</v>
      </c>
    </row>
    <row r="353" spans="1:14" ht="15">
      <c r="A353" s="140"/>
      <c r="B353" s="217"/>
      <c r="C353" s="260" t="s">
        <v>673</v>
      </c>
      <c r="D353" s="260" t="s">
        <v>674</v>
      </c>
      <c r="E353" s="260" t="s">
        <v>675</v>
      </c>
      <c r="F353" s="261" t="s">
        <v>203</v>
      </c>
      <c r="G353" s="327"/>
      <c r="H353" s="329">
        <v>0</v>
      </c>
      <c r="I353" s="331"/>
      <c r="J353" s="329">
        <v>0</v>
      </c>
      <c r="K353" s="331"/>
      <c r="L353" s="329">
        <v>1000</v>
      </c>
      <c r="M353" s="331"/>
      <c r="N353" s="333">
        <v>2000</v>
      </c>
    </row>
    <row r="354" spans="1:14" ht="15">
      <c r="A354" s="140"/>
      <c r="B354" s="217"/>
      <c r="C354" s="260" t="s">
        <v>676</v>
      </c>
      <c r="D354" s="260" t="s">
        <v>670</v>
      </c>
      <c r="E354" s="260" t="s">
        <v>671</v>
      </c>
      <c r="F354" s="261" t="s">
        <v>195</v>
      </c>
      <c r="G354" s="327"/>
      <c r="H354" s="329">
        <v>5530.13</v>
      </c>
      <c r="I354" s="331"/>
      <c r="J354" s="329">
        <v>5530.13</v>
      </c>
      <c r="K354" s="331"/>
      <c r="L354" s="329">
        <v>5530.13</v>
      </c>
      <c r="M354" s="331"/>
      <c r="N354" s="333">
        <v>11500</v>
      </c>
    </row>
    <row r="355" spans="1:14" ht="15">
      <c r="A355" s="140"/>
      <c r="B355" s="217"/>
      <c r="C355" s="260" t="s">
        <v>677</v>
      </c>
      <c r="D355" s="260" t="s">
        <v>670</v>
      </c>
      <c r="E355" s="260" t="s">
        <v>671</v>
      </c>
      <c r="F355" s="261" t="s">
        <v>203</v>
      </c>
      <c r="G355" s="327"/>
      <c r="H355" s="329">
        <v>0</v>
      </c>
      <c r="I355" s="331"/>
      <c r="J355" s="329">
        <v>4777.98</v>
      </c>
      <c r="K355" s="331"/>
      <c r="L355" s="329">
        <v>5341.76</v>
      </c>
      <c r="M355" s="331"/>
      <c r="N355" s="333">
        <v>5905.54</v>
      </c>
    </row>
    <row r="356" spans="1:14" ht="15">
      <c r="A356" s="140"/>
      <c r="B356" s="217"/>
      <c r="C356" s="220" t="s">
        <v>678</v>
      </c>
      <c r="D356" s="220" t="s">
        <v>679</v>
      </c>
      <c r="E356" s="220" t="s">
        <v>680</v>
      </c>
      <c r="F356" s="226" t="s">
        <v>203</v>
      </c>
      <c r="G356" s="308"/>
      <c r="H356" s="313">
        <v>2239.16</v>
      </c>
      <c r="I356" s="311"/>
      <c r="J356" s="313">
        <v>2239.16</v>
      </c>
      <c r="K356" s="311"/>
      <c r="L356" s="313">
        <v>5362.04</v>
      </c>
      <c r="M356" s="311"/>
      <c r="N356" s="318">
        <v>8484.91</v>
      </c>
    </row>
    <row r="357" spans="1:14" ht="15">
      <c r="A357" s="140" t="s">
        <v>80</v>
      </c>
      <c r="B357" s="137" t="s">
        <v>79</v>
      </c>
      <c r="C357" s="222"/>
      <c r="D357" s="222"/>
      <c r="E357" s="222"/>
      <c r="F357" s="346"/>
      <c r="G357" s="70">
        <v>815.03</v>
      </c>
      <c r="H357" s="72">
        <f>SUM(H358:H371)</f>
        <v>7822.06</v>
      </c>
      <c r="I357" s="72">
        <v>1716.49</v>
      </c>
      <c r="J357" s="72">
        <f>SUM(J358:J371)</f>
        <v>8635.48</v>
      </c>
      <c r="K357" s="72"/>
      <c r="L357" s="72">
        <f>SUM(L358:L371)</f>
        <v>34435.86</v>
      </c>
      <c r="M357" s="72">
        <v>19901.65</v>
      </c>
      <c r="N357" s="74">
        <f>SUM(N358:N371)</f>
        <v>60768.81</v>
      </c>
    </row>
    <row r="358" spans="1:14" ht="15">
      <c r="A358" s="140"/>
      <c r="B358" s="217"/>
      <c r="C358" s="247" t="s">
        <v>681</v>
      </c>
      <c r="D358" s="247" t="s">
        <v>682</v>
      </c>
      <c r="E358" s="247" t="s">
        <v>683</v>
      </c>
      <c r="F358" s="249" t="s">
        <v>203</v>
      </c>
      <c r="G358" s="309"/>
      <c r="H358" s="322">
        <v>0</v>
      </c>
      <c r="I358" s="312"/>
      <c r="J358" s="322">
        <v>0</v>
      </c>
      <c r="K358" s="312"/>
      <c r="L358" s="322">
        <v>50</v>
      </c>
      <c r="M358" s="312"/>
      <c r="N358" s="325">
        <v>100</v>
      </c>
    </row>
    <row r="359" spans="1:14" ht="15">
      <c r="A359" s="140"/>
      <c r="B359" s="217"/>
      <c r="C359" s="260" t="s">
        <v>684</v>
      </c>
      <c r="D359" s="260" t="s">
        <v>685</v>
      </c>
      <c r="E359" s="260" t="s">
        <v>686</v>
      </c>
      <c r="F359" s="261" t="s">
        <v>205</v>
      </c>
      <c r="G359" s="327"/>
      <c r="H359" s="329">
        <v>0</v>
      </c>
      <c r="I359" s="331"/>
      <c r="J359" s="329">
        <v>210.42</v>
      </c>
      <c r="K359" s="331"/>
      <c r="L359" s="329">
        <v>219.8</v>
      </c>
      <c r="M359" s="331"/>
      <c r="N359" s="333">
        <v>3052.75</v>
      </c>
    </row>
    <row r="360" spans="1:14" ht="15">
      <c r="A360" s="140"/>
      <c r="B360" s="217"/>
      <c r="C360" s="260" t="s">
        <v>687</v>
      </c>
      <c r="D360" s="260" t="s">
        <v>688</v>
      </c>
      <c r="E360" s="260" t="s">
        <v>689</v>
      </c>
      <c r="F360" s="261" t="s">
        <v>205</v>
      </c>
      <c r="G360" s="327"/>
      <c r="H360" s="329">
        <v>0</v>
      </c>
      <c r="I360" s="331"/>
      <c r="J360" s="329">
        <v>0</v>
      </c>
      <c r="K360" s="331"/>
      <c r="L360" s="329">
        <v>0</v>
      </c>
      <c r="M360" s="331"/>
      <c r="N360" s="333">
        <v>700</v>
      </c>
    </row>
    <row r="361" spans="1:14" ht="15">
      <c r="A361" s="140"/>
      <c r="B361" s="217"/>
      <c r="C361" s="260" t="s">
        <v>690</v>
      </c>
      <c r="D361" s="260" t="s">
        <v>688</v>
      </c>
      <c r="E361" s="260" t="s">
        <v>689</v>
      </c>
      <c r="F361" s="261" t="s">
        <v>203</v>
      </c>
      <c r="G361" s="327"/>
      <c r="H361" s="329">
        <v>0</v>
      </c>
      <c r="I361" s="331"/>
      <c r="J361" s="329">
        <v>0</v>
      </c>
      <c r="K361" s="331"/>
      <c r="L361" s="329">
        <v>250</v>
      </c>
      <c r="M361" s="331"/>
      <c r="N361" s="333">
        <v>500</v>
      </c>
    </row>
    <row r="362" spans="1:14" ht="15">
      <c r="A362" s="140"/>
      <c r="B362" s="217"/>
      <c r="C362" s="260" t="s">
        <v>691</v>
      </c>
      <c r="D362" s="260" t="s">
        <v>692</v>
      </c>
      <c r="E362" s="260" t="s">
        <v>230</v>
      </c>
      <c r="F362" s="261" t="s">
        <v>205</v>
      </c>
      <c r="G362" s="327"/>
      <c r="H362" s="329">
        <v>7152.06</v>
      </c>
      <c r="I362" s="331"/>
      <c r="J362" s="329">
        <v>7152.06</v>
      </c>
      <c r="K362" s="331"/>
      <c r="L362" s="329">
        <v>26652.06</v>
      </c>
      <c r="M362" s="331"/>
      <c r="N362" s="333">
        <v>26652.06</v>
      </c>
    </row>
    <row r="363" spans="1:14" ht="15">
      <c r="A363" s="140"/>
      <c r="B363" s="217"/>
      <c r="C363" s="260" t="s">
        <v>693</v>
      </c>
      <c r="D363" s="260" t="s">
        <v>694</v>
      </c>
      <c r="E363" s="260" t="s">
        <v>695</v>
      </c>
      <c r="F363" s="261" t="s">
        <v>203</v>
      </c>
      <c r="G363" s="327"/>
      <c r="H363" s="329">
        <v>420</v>
      </c>
      <c r="I363" s="331"/>
      <c r="J363" s="329">
        <v>420</v>
      </c>
      <c r="K363" s="331"/>
      <c r="L363" s="329">
        <v>420</v>
      </c>
      <c r="M363" s="331"/>
      <c r="N363" s="333">
        <v>420</v>
      </c>
    </row>
    <row r="364" spans="1:14" ht="15">
      <c r="A364" s="140"/>
      <c r="B364" s="217"/>
      <c r="C364" s="260" t="s">
        <v>696</v>
      </c>
      <c r="D364" s="260" t="s">
        <v>692</v>
      </c>
      <c r="E364" s="260" t="s">
        <v>697</v>
      </c>
      <c r="F364" s="261" t="s">
        <v>199</v>
      </c>
      <c r="G364" s="327"/>
      <c r="H364" s="329">
        <v>250</v>
      </c>
      <c r="I364" s="331"/>
      <c r="J364" s="329">
        <v>250</v>
      </c>
      <c r="K364" s="331"/>
      <c r="L364" s="329">
        <v>250</v>
      </c>
      <c r="M364" s="331"/>
      <c r="N364" s="333">
        <v>500</v>
      </c>
    </row>
    <row r="365" spans="1:14" ht="15">
      <c r="A365" s="140"/>
      <c r="B365" s="217"/>
      <c r="C365" s="260" t="s">
        <v>698</v>
      </c>
      <c r="D365" s="260" t="s">
        <v>694</v>
      </c>
      <c r="E365" s="260" t="s">
        <v>695</v>
      </c>
      <c r="F365" s="261" t="s">
        <v>195</v>
      </c>
      <c r="G365" s="327"/>
      <c r="H365" s="329">
        <v>0</v>
      </c>
      <c r="I365" s="331"/>
      <c r="J365" s="329">
        <v>603</v>
      </c>
      <c r="K365" s="331"/>
      <c r="L365" s="329">
        <v>2794</v>
      </c>
      <c r="M365" s="331"/>
      <c r="N365" s="333">
        <v>2794</v>
      </c>
    </row>
    <row r="366" spans="1:14" ht="15">
      <c r="A366" s="140"/>
      <c r="B366" s="217"/>
      <c r="C366" s="260" t="s">
        <v>699</v>
      </c>
      <c r="D366" s="260" t="s">
        <v>694</v>
      </c>
      <c r="E366" s="260" t="s">
        <v>695</v>
      </c>
      <c r="F366" s="261" t="s">
        <v>205</v>
      </c>
      <c r="G366" s="327"/>
      <c r="H366" s="329">
        <v>0</v>
      </c>
      <c r="I366" s="331"/>
      <c r="J366" s="329">
        <v>0</v>
      </c>
      <c r="K366" s="331"/>
      <c r="L366" s="329">
        <v>1550</v>
      </c>
      <c r="M366" s="331"/>
      <c r="N366" s="333">
        <v>1550</v>
      </c>
    </row>
    <row r="367" spans="1:14" ht="15">
      <c r="A367" s="140"/>
      <c r="B367" s="217"/>
      <c r="C367" s="260" t="s">
        <v>700</v>
      </c>
      <c r="D367" s="260" t="s">
        <v>694</v>
      </c>
      <c r="E367" s="260" t="s">
        <v>695</v>
      </c>
      <c r="F367" s="261" t="s">
        <v>203</v>
      </c>
      <c r="G367" s="327"/>
      <c r="H367" s="329">
        <v>0</v>
      </c>
      <c r="I367" s="331"/>
      <c r="J367" s="329">
        <v>0</v>
      </c>
      <c r="K367" s="331"/>
      <c r="L367" s="329">
        <v>750</v>
      </c>
      <c r="M367" s="331"/>
      <c r="N367" s="333">
        <v>1500</v>
      </c>
    </row>
    <row r="368" spans="1:14" ht="15">
      <c r="A368" s="140"/>
      <c r="B368" s="217"/>
      <c r="C368" s="260" t="s">
        <v>701</v>
      </c>
      <c r="D368" s="260" t="s">
        <v>702</v>
      </c>
      <c r="E368" s="260" t="s">
        <v>703</v>
      </c>
      <c r="F368" s="261" t="s">
        <v>203</v>
      </c>
      <c r="G368" s="327"/>
      <c r="H368" s="329">
        <v>0</v>
      </c>
      <c r="I368" s="331"/>
      <c r="J368" s="329">
        <v>0</v>
      </c>
      <c r="K368" s="331"/>
      <c r="L368" s="329">
        <v>250</v>
      </c>
      <c r="M368" s="331"/>
      <c r="N368" s="333">
        <v>500</v>
      </c>
    </row>
    <row r="369" spans="1:14" ht="15">
      <c r="A369" s="140"/>
      <c r="B369" s="217"/>
      <c r="C369" s="260" t="s">
        <v>704</v>
      </c>
      <c r="D369" s="260" t="s">
        <v>702</v>
      </c>
      <c r="E369" s="260" t="s">
        <v>703</v>
      </c>
      <c r="F369" s="261" t="s">
        <v>203</v>
      </c>
      <c r="G369" s="327"/>
      <c r="H369" s="329">
        <v>0</v>
      </c>
      <c r="I369" s="331"/>
      <c r="J369" s="329">
        <v>0</v>
      </c>
      <c r="K369" s="331"/>
      <c r="L369" s="329">
        <v>250</v>
      </c>
      <c r="M369" s="331"/>
      <c r="N369" s="333">
        <v>500</v>
      </c>
    </row>
    <row r="370" spans="1:14" ht="15">
      <c r="A370" s="140"/>
      <c r="B370" s="217"/>
      <c r="C370" s="260" t="s">
        <v>705</v>
      </c>
      <c r="D370" s="260" t="s">
        <v>702</v>
      </c>
      <c r="E370" s="260" t="s">
        <v>703</v>
      </c>
      <c r="F370" s="261" t="s">
        <v>203</v>
      </c>
      <c r="G370" s="327"/>
      <c r="H370" s="329">
        <v>0</v>
      </c>
      <c r="I370" s="331"/>
      <c r="J370" s="329">
        <v>0</v>
      </c>
      <c r="K370" s="331"/>
      <c r="L370" s="329">
        <v>1000</v>
      </c>
      <c r="M370" s="331"/>
      <c r="N370" s="333">
        <v>2000</v>
      </c>
    </row>
    <row r="371" spans="1:14" ht="15">
      <c r="A371" s="140"/>
      <c r="B371" s="217"/>
      <c r="C371" s="220" t="s">
        <v>706</v>
      </c>
      <c r="D371" s="220" t="s">
        <v>707</v>
      </c>
      <c r="E371" s="220" t="s">
        <v>708</v>
      </c>
      <c r="F371" s="226" t="s">
        <v>195</v>
      </c>
      <c r="G371" s="308"/>
      <c r="H371" s="313">
        <v>0</v>
      </c>
      <c r="I371" s="311"/>
      <c r="J371" s="313">
        <v>0</v>
      </c>
      <c r="K371" s="311"/>
      <c r="L371" s="313">
        <v>0</v>
      </c>
      <c r="M371" s="311"/>
      <c r="N371" s="318">
        <v>20000</v>
      </c>
    </row>
    <row r="372" spans="1:14" ht="15">
      <c r="A372" s="143" t="s">
        <v>62</v>
      </c>
      <c r="B372" s="145" t="s">
        <v>127</v>
      </c>
      <c r="C372" s="221"/>
      <c r="D372" s="221"/>
      <c r="E372" s="221"/>
      <c r="F372" s="337"/>
      <c r="G372" s="62">
        <f>SUM(G145:G357)</f>
        <v>253552.45</v>
      </c>
      <c r="H372" s="63">
        <f>SUM(H357,H349,H348,H343,H342,H341,H309,H195,H173,H145)</f>
        <v>274853.41</v>
      </c>
      <c r="I372" s="63">
        <f>SUM(I357,I349,I348,I343,I342,I341,I309,I195,I173,I145)</f>
        <v>558258.34</v>
      </c>
      <c r="J372" s="63">
        <f>SUM(J357,J349,J348,J343,J342,J341,J309,J195,J173,J145)</f>
        <v>544424.69</v>
      </c>
      <c r="K372" s="63">
        <f>SUM(K357,K349,K348,K343,K342,K341,K309,K195,K173,K145)</f>
        <v>0</v>
      </c>
      <c r="L372" s="63">
        <f>SUM(L357,L349,L348,L343,L342,L341,L309,L195,L173,L145)</f>
        <v>1026532.51</v>
      </c>
      <c r="M372" s="63">
        <f>SUM(M145:M357)</f>
        <v>1134285.21</v>
      </c>
      <c r="N372" s="64">
        <f>SUM(N357,N349,N348,N343,N342,N341,N309,N195,N173,N145)</f>
        <v>1699638.41</v>
      </c>
    </row>
    <row r="373" spans="1:14" ht="15">
      <c r="A373" s="140" t="s">
        <v>83</v>
      </c>
      <c r="B373" s="137" t="s">
        <v>82</v>
      </c>
      <c r="C373" s="141"/>
      <c r="D373" s="141"/>
      <c r="E373" s="141"/>
      <c r="F373" s="157"/>
      <c r="G373" s="58"/>
      <c r="H373" s="60"/>
      <c r="I373" s="72"/>
      <c r="J373" s="72"/>
      <c r="K373" s="72"/>
      <c r="L373" s="72"/>
      <c r="M373" s="72"/>
      <c r="N373" s="161"/>
    </row>
    <row r="374" spans="1:14" ht="15">
      <c r="A374" s="140" t="s">
        <v>85</v>
      </c>
      <c r="B374" s="137" t="s">
        <v>84</v>
      </c>
      <c r="C374" s="246"/>
      <c r="D374" s="246"/>
      <c r="E374" s="246"/>
      <c r="F374" s="378"/>
      <c r="G374" s="158">
        <v>135100.42</v>
      </c>
      <c r="H374" s="159">
        <f>SUM(H375:H403)</f>
        <v>107538.62</v>
      </c>
      <c r="I374" s="159">
        <v>846771.37</v>
      </c>
      <c r="J374" s="159">
        <f>SUM(J375:J403)</f>
        <v>120677.32</v>
      </c>
      <c r="K374" s="159"/>
      <c r="L374" s="159">
        <f>SUM(L375:L403)</f>
        <v>253740.48</v>
      </c>
      <c r="M374" s="159">
        <v>927049.76</v>
      </c>
      <c r="N374" s="160">
        <f>SUM(N375:N403)</f>
        <v>1563047.98</v>
      </c>
    </row>
    <row r="375" spans="1:14" ht="15">
      <c r="A375" s="140"/>
      <c r="B375" s="217"/>
      <c r="C375" s="247" t="s">
        <v>709</v>
      </c>
      <c r="D375" s="247" t="s">
        <v>710</v>
      </c>
      <c r="E375" s="247" t="s">
        <v>230</v>
      </c>
      <c r="F375" s="249" t="s">
        <v>195</v>
      </c>
      <c r="G375" s="350"/>
      <c r="H375" s="365">
        <v>0</v>
      </c>
      <c r="I375" s="354"/>
      <c r="J375" s="365">
        <v>12535.5</v>
      </c>
      <c r="K375" s="354"/>
      <c r="L375" s="365">
        <v>18334</v>
      </c>
      <c r="M375" s="354"/>
      <c r="N375" s="368">
        <v>18334</v>
      </c>
    </row>
    <row r="376" spans="1:14" ht="15">
      <c r="A376" s="140"/>
      <c r="B376" s="217"/>
      <c r="C376" s="260" t="s">
        <v>711</v>
      </c>
      <c r="D376" s="260" t="s">
        <v>712</v>
      </c>
      <c r="E376" s="260" t="s">
        <v>713</v>
      </c>
      <c r="F376" s="261" t="s">
        <v>195</v>
      </c>
      <c r="G376" s="370"/>
      <c r="H376" s="372">
        <v>0</v>
      </c>
      <c r="I376" s="374"/>
      <c r="J376" s="372">
        <v>0</v>
      </c>
      <c r="K376" s="374"/>
      <c r="L376" s="372">
        <v>561.2</v>
      </c>
      <c r="M376" s="374"/>
      <c r="N376" s="376">
        <v>561.2</v>
      </c>
    </row>
    <row r="377" spans="1:14" ht="15">
      <c r="A377" s="140"/>
      <c r="B377" s="217"/>
      <c r="C377" s="260" t="s">
        <v>714</v>
      </c>
      <c r="D377" s="260" t="s">
        <v>715</v>
      </c>
      <c r="E377" s="260" t="s">
        <v>716</v>
      </c>
      <c r="F377" s="261" t="s">
        <v>195</v>
      </c>
      <c r="G377" s="370"/>
      <c r="H377" s="372">
        <v>352.52</v>
      </c>
      <c r="I377" s="374"/>
      <c r="J377" s="372">
        <v>352.52</v>
      </c>
      <c r="K377" s="374"/>
      <c r="L377" s="372">
        <v>352.52</v>
      </c>
      <c r="M377" s="374"/>
      <c r="N377" s="376">
        <v>352.57</v>
      </c>
    </row>
    <row r="378" spans="1:14" ht="15">
      <c r="A378" s="140"/>
      <c r="B378" s="217"/>
      <c r="C378" s="260" t="s">
        <v>717</v>
      </c>
      <c r="D378" s="260" t="s">
        <v>718</v>
      </c>
      <c r="E378" s="260" t="s">
        <v>719</v>
      </c>
      <c r="F378" s="261" t="s">
        <v>195</v>
      </c>
      <c r="G378" s="370"/>
      <c r="H378" s="372">
        <v>0</v>
      </c>
      <c r="I378" s="374"/>
      <c r="J378" s="372">
        <v>0</v>
      </c>
      <c r="K378" s="374"/>
      <c r="L378" s="372">
        <v>0</v>
      </c>
      <c r="M378" s="374"/>
      <c r="N378" s="376">
        <v>682000</v>
      </c>
    </row>
    <row r="379" spans="1:14" ht="15">
      <c r="A379" s="140"/>
      <c r="B379" s="217"/>
      <c r="C379" s="260" t="s">
        <v>720</v>
      </c>
      <c r="D379" s="260" t="s">
        <v>715</v>
      </c>
      <c r="E379" s="260" t="s">
        <v>230</v>
      </c>
      <c r="F379" s="261" t="s">
        <v>195</v>
      </c>
      <c r="G379" s="370"/>
      <c r="H379" s="372">
        <v>369.28</v>
      </c>
      <c r="I379" s="374"/>
      <c r="J379" s="372">
        <v>369.28</v>
      </c>
      <c r="K379" s="374"/>
      <c r="L379" s="372">
        <v>369.28</v>
      </c>
      <c r="M379" s="374"/>
      <c r="N379" s="376">
        <v>369.29</v>
      </c>
    </row>
    <row r="380" spans="1:14" ht="15">
      <c r="A380" s="140"/>
      <c r="B380" s="217"/>
      <c r="C380" s="260" t="s">
        <v>721</v>
      </c>
      <c r="D380" s="260" t="s">
        <v>722</v>
      </c>
      <c r="E380" s="260" t="s">
        <v>723</v>
      </c>
      <c r="F380" s="261" t="s">
        <v>195</v>
      </c>
      <c r="G380" s="370"/>
      <c r="H380" s="372">
        <v>9208.23</v>
      </c>
      <c r="I380" s="374"/>
      <c r="J380" s="372">
        <v>9208.23</v>
      </c>
      <c r="K380" s="374"/>
      <c r="L380" s="372">
        <v>12181.06</v>
      </c>
      <c r="M380" s="374"/>
      <c r="N380" s="376">
        <v>12181.06</v>
      </c>
    </row>
    <row r="381" spans="1:14" ht="15">
      <c r="A381" s="140"/>
      <c r="B381" s="217"/>
      <c r="C381" s="260" t="s">
        <v>724</v>
      </c>
      <c r="D381" s="260" t="s">
        <v>722</v>
      </c>
      <c r="E381" s="260" t="s">
        <v>723</v>
      </c>
      <c r="F381" s="261" t="s">
        <v>195</v>
      </c>
      <c r="G381" s="370"/>
      <c r="H381" s="372">
        <v>35</v>
      </c>
      <c r="I381" s="374"/>
      <c r="J381" s="372">
        <v>35</v>
      </c>
      <c r="K381" s="374"/>
      <c r="L381" s="372">
        <v>35</v>
      </c>
      <c r="M381" s="374"/>
      <c r="N381" s="376">
        <v>32625.97</v>
      </c>
    </row>
    <row r="382" spans="1:14" ht="15">
      <c r="A382" s="140"/>
      <c r="B382" s="217"/>
      <c r="C382" s="260" t="s">
        <v>725</v>
      </c>
      <c r="D382" s="260" t="s">
        <v>722</v>
      </c>
      <c r="E382" s="260" t="s">
        <v>723</v>
      </c>
      <c r="F382" s="261" t="s">
        <v>195</v>
      </c>
      <c r="G382" s="370"/>
      <c r="H382" s="372">
        <v>35</v>
      </c>
      <c r="I382" s="374"/>
      <c r="J382" s="372">
        <v>35</v>
      </c>
      <c r="K382" s="374"/>
      <c r="L382" s="372">
        <v>35</v>
      </c>
      <c r="M382" s="374"/>
      <c r="N382" s="376">
        <v>185248.01</v>
      </c>
    </row>
    <row r="383" spans="1:14" ht="15">
      <c r="A383" s="140"/>
      <c r="B383" s="217"/>
      <c r="C383" s="260" t="s">
        <v>726</v>
      </c>
      <c r="D383" s="260" t="s">
        <v>712</v>
      </c>
      <c r="E383" s="260" t="s">
        <v>713</v>
      </c>
      <c r="F383" s="261" t="s">
        <v>195</v>
      </c>
      <c r="G383" s="370"/>
      <c r="H383" s="372">
        <v>0</v>
      </c>
      <c r="I383" s="374"/>
      <c r="J383" s="372">
        <v>0</v>
      </c>
      <c r="K383" s="374"/>
      <c r="L383" s="372">
        <v>0</v>
      </c>
      <c r="M383" s="374"/>
      <c r="N383" s="376">
        <v>210</v>
      </c>
    </row>
    <row r="384" spans="1:14" ht="15">
      <c r="A384" s="140"/>
      <c r="B384" s="217"/>
      <c r="C384" s="260" t="s">
        <v>727</v>
      </c>
      <c r="D384" s="260" t="s">
        <v>712</v>
      </c>
      <c r="E384" s="260" t="s">
        <v>713</v>
      </c>
      <c r="F384" s="261" t="s">
        <v>195</v>
      </c>
      <c r="G384" s="370"/>
      <c r="H384" s="372">
        <v>0</v>
      </c>
      <c r="I384" s="374"/>
      <c r="J384" s="372">
        <v>0</v>
      </c>
      <c r="K384" s="374"/>
      <c r="L384" s="372">
        <v>5888.82</v>
      </c>
      <c r="M384" s="374"/>
      <c r="N384" s="376">
        <v>5888.82</v>
      </c>
    </row>
    <row r="385" spans="1:14" ht="15">
      <c r="A385" s="140"/>
      <c r="B385" s="217"/>
      <c r="C385" s="260" t="s">
        <v>728</v>
      </c>
      <c r="D385" s="260" t="s">
        <v>712</v>
      </c>
      <c r="E385" s="260" t="s">
        <v>713</v>
      </c>
      <c r="F385" s="261" t="s">
        <v>195</v>
      </c>
      <c r="G385" s="370"/>
      <c r="H385" s="372">
        <v>0</v>
      </c>
      <c r="I385" s="374"/>
      <c r="J385" s="372">
        <v>0</v>
      </c>
      <c r="K385" s="374"/>
      <c r="L385" s="372">
        <v>4326.4</v>
      </c>
      <c r="M385" s="374"/>
      <c r="N385" s="376">
        <v>4326.4</v>
      </c>
    </row>
    <row r="386" spans="1:14" ht="15">
      <c r="A386" s="140"/>
      <c r="B386" s="217"/>
      <c r="C386" s="260" t="s">
        <v>729</v>
      </c>
      <c r="D386" s="260" t="s">
        <v>715</v>
      </c>
      <c r="E386" s="260" t="s">
        <v>730</v>
      </c>
      <c r="F386" s="261" t="s">
        <v>195</v>
      </c>
      <c r="G386" s="370"/>
      <c r="H386" s="372">
        <v>0</v>
      </c>
      <c r="I386" s="374"/>
      <c r="J386" s="372">
        <v>0</v>
      </c>
      <c r="K386" s="374"/>
      <c r="L386" s="372">
        <v>0</v>
      </c>
      <c r="M386" s="374"/>
      <c r="N386" s="376">
        <v>193960</v>
      </c>
    </row>
    <row r="387" spans="1:14" ht="15">
      <c r="A387" s="140"/>
      <c r="B387" s="217"/>
      <c r="C387" s="260" t="s">
        <v>731</v>
      </c>
      <c r="D387" s="260" t="s">
        <v>722</v>
      </c>
      <c r="E387" s="260" t="s">
        <v>723</v>
      </c>
      <c r="F387" s="261" t="s">
        <v>195</v>
      </c>
      <c r="G387" s="370"/>
      <c r="H387" s="372">
        <v>0</v>
      </c>
      <c r="I387" s="374"/>
      <c r="J387" s="372">
        <v>0</v>
      </c>
      <c r="K387" s="374"/>
      <c r="L387" s="372">
        <v>7000</v>
      </c>
      <c r="M387" s="374"/>
      <c r="N387" s="376">
        <v>7000</v>
      </c>
    </row>
    <row r="388" spans="1:14" ht="15">
      <c r="A388" s="140"/>
      <c r="B388" s="217"/>
      <c r="C388" s="260" t="s">
        <v>732</v>
      </c>
      <c r="D388" s="260" t="s">
        <v>733</v>
      </c>
      <c r="E388" s="260" t="s">
        <v>734</v>
      </c>
      <c r="F388" s="261" t="s">
        <v>195</v>
      </c>
      <c r="G388" s="370"/>
      <c r="H388" s="372">
        <v>88816</v>
      </c>
      <c r="I388" s="374"/>
      <c r="J388" s="372">
        <v>88816</v>
      </c>
      <c r="K388" s="374"/>
      <c r="L388" s="372">
        <v>88816</v>
      </c>
      <c r="M388" s="374"/>
      <c r="N388" s="376">
        <v>88816</v>
      </c>
    </row>
    <row r="389" spans="1:14" ht="15">
      <c r="A389" s="140"/>
      <c r="B389" s="217"/>
      <c r="C389" s="260" t="s">
        <v>735</v>
      </c>
      <c r="D389" s="260" t="s">
        <v>736</v>
      </c>
      <c r="E389" s="260" t="s">
        <v>737</v>
      </c>
      <c r="F389" s="261" t="s">
        <v>195</v>
      </c>
      <c r="G389" s="370"/>
      <c r="H389" s="372">
        <v>0</v>
      </c>
      <c r="I389" s="374"/>
      <c r="J389" s="372">
        <v>0</v>
      </c>
      <c r="K389" s="374"/>
      <c r="L389" s="372">
        <v>1200</v>
      </c>
      <c r="M389" s="374"/>
      <c r="N389" s="376">
        <v>1200</v>
      </c>
    </row>
    <row r="390" spans="1:14" ht="15">
      <c r="A390" s="140"/>
      <c r="B390" s="217"/>
      <c r="C390" s="260" t="s">
        <v>738</v>
      </c>
      <c r="D390" s="260" t="s">
        <v>715</v>
      </c>
      <c r="E390" s="260" t="s">
        <v>739</v>
      </c>
      <c r="F390" s="261" t="s">
        <v>195</v>
      </c>
      <c r="G390" s="370"/>
      <c r="H390" s="372">
        <v>0</v>
      </c>
      <c r="I390" s="374"/>
      <c r="J390" s="372">
        <v>0</v>
      </c>
      <c r="K390" s="374"/>
      <c r="L390" s="372">
        <v>0</v>
      </c>
      <c r="M390" s="374"/>
      <c r="N390" s="376">
        <v>100000</v>
      </c>
    </row>
    <row r="391" spans="1:14" ht="15">
      <c r="A391" s="140"/>
      <c r="B391" s="217"/>
      <c r="C391" s="260" t="s">
        <v>740</v>
      </c>
      <c r="D391" s="260" t="s">
        <v>715</v>
      </c>
      <c r="E391" s="260" t="s">
        <v>739</v>
      </c>
      <c r="F391" s="261" t="s">
        <v>195</v>
      </c>
      <c r="G391" s="370"/>
      <c r="H391" s="372">
        <v>0</v>
      </c>
      <c r="I391" s="374"/>
      <c r="J391" s="372">
        <v>0</v>
      </c>
      <c r="K391" s="374"/>
      <c r="L391" s="372">
        <v>0</v>
      </c>
      <c r="M391" s="374"/>
      <c r="N391" s="376">
        <v>100000</v>
      </c>
    </row>
    <row r="392" spans="1:14" ht="15">
      <c r="A392" s="140"/>
      <c r="B392" s="217"/>
      <c r="C392" s="260" t="s">
        <v>741</v>
      </c>
      <c r="D392" s="260" t="s">
        <v>715</v>
      </c>
      <c r="E392" s="260" t="s">
        <v>742</v>
      </c>
      <c r="F392" s="261" t="s">
        <v>195</v>
      </c>
      <c r="G392" s="370"/>
      <c r="H392" s="372">
        <v>0</v>
      </c>
      <c r="I392" s="374"/>
      <c r="J392" s="372">
        <v>0</v>
      </c>
      <c r="K392" s="374"/>
      <c r="L392" s="372">
        <v>30500</v>
      </c>
      <c r="M392" s="374"/>
      <c r="N392" s="376">
        <v>30500</v>
      </c>
    </row>
    <row r="393" spans="1:14" ht="15">
      <c r="A393" s="140"/>
      <c r="B393" s="217"/>
      <c r="C393" s="260" t="s">
        <v>743</v>
      </c>
      <c r="D393" s="260" t="s">
        <v>715</v>
      </c>
      <c r="E393" s="260" t="s">
        <v>739</v>
      </c>
      <c r="F393" s="261" t="s">
        <v>195</v>
      </c>
      <c r="G393" s="370"/>
      <c r="H393" s="372">
        <v>2623.81</v>
      </c>
      <c r="I393" s="374"/>
      <c r="J393" s="372">
        <v>2623.81</v>
      </c>
      <c r="K393" s="374"/>
      <c r="L393" s="372">
        <v>2623.81</v>
      </c>
      <c r="M393" s="374"/>
      <c r="N393" s="376">
        <v>2623.81</v>
      </c>
    </row>
    <row r="394" spans="1:14" ht="15">
      <c r="A394" s="140"/>
      <c r="B394" s="217"/>
      <c r="C394" s="260" t="s">
        <v>744</v>
      </c>
      <c r="D394" s="260" t="s">
        <v>715</v>
      </c>
      <c r="E394" s="260" t="s">
        <v>745</v>
      </c>
      <c r="F394" s="261" t="s">
        <v>195</v>
      </c>
      <c r="G394" s="370"/>
      <c r="H394" s="372">
        <v>0</v>
      </c>
      <c r="I394" s="374"/>
      <c r="J394" s="372">
        <v>0</v>
      </c>
      <c r="K394" s="374"/>
      <c r="L394" s="372">
        <v>2510</v>
      </c>
      <c r="M394" s="374"/>
      <c r="N394" s="376">
        <v>2510</v>
      </c>
    </row>
    <row r="395" spans="1:14" ht="15">
      <c r="A395" s="140"/>
      <c r="B395" s="217"/>
      <c r="C395" s="260" t="s">
        <v>746</v>
      </c>
      <c r="D395" s="260" t="s">
        <v>715</v>
      </c>
      <c r="E395" s="260" t="s">
        <v>230</v>
      </c>
      <c r="F395" s="261" t="s">
        <v>195</v>
      </c>
      <c r="G395" s="370"/>
      <c r="H395" s="372">
        <v>0</v>
      </c>
      <c r="I395" s="374"/>
      <c r="J395" s="372">
        <v>603.2</v>
      </c>
      <c r="K395" s="374"/>
      <c r="L395" s="372">
        <v>754</v>
      </c>
      <c r="M395" s="374"/>
      <c r="N395" s="376">
        <v>754</v>
      </c>
    </row>
    <row r="396" spans="1:14" ht="15">
      <c r="A396" s="140"/>
      <c r="B396" s="217"/>
      <c r="C396" s="260" t="s">
        <v>747</v>
      </c>
      <c r="D396" s="260" t="s">
        <v>722</v>
      </c>
      <c r="E396" s="260" t="s">
        <v>723</v>
      </c>
      <c r="F396" s="261" t="s">
        <v>195</v>
      </c>
      <c r="G396" s="370"/>
      <c r="H396" s="372">
        <v>0</v>
      </c>
      <c r="I396" s="374"/>
      <c r="J396" s="372">
        <v>0</v>
      </c>
      <c r="K396" s="374"/>
      <c r="L396" s="372">
        <v>0</v>
      </c>
      <c r="M396" s="374"/>
      <c r="N396" s="376">
        <v>1352</v>
      </c>
    </row>
    <row r="397" spans="1:14" ht="15">
      <c r="A397" s="140"/>
      <c r="B397" s="217"/>
      <c r="C397" s="260" t="s">
        <v>748</v>
      </c>
      <c r="D397" s="260" t="s">
        <v>715</v>
      </c>
      <c r="E397" s="260" t="s">
        <v>742</v>
      </c>
      <c r="F397" s="261" t="s">
        <v>195</v>
      </c>
      <c r="G397" s="370"/>
      <c r="H397" s="372">
        <v>0</v>
      </c>
      <c r="I397" s="374"/>
      <c r="J397" s="372">
        <v>0</v>
      </c>
      <c r="K397" s="374"/>
      <c r="L397" s="372">
        <v>1284.01</v>
      </c>
      <c r="M397" s="374"/>
      <c r="N397" s="376">
        <v>1284.01</v>
      </c>
    </row>
    <row r="398" spans="1:14" ht="15">
      <c r="A398" s="140"/>
      <c r="B398" s="217"/>
      <c r="C398" s="260" t="s">
        <v>749</v>
      </c>
      <c r="D398" s="260" t="s">
        <v>715</v>
      </c>
      <c r="E398" s="260" t="s">
        <v>742</v>
      </c>
      <c r="F398" s="261" t="s">
        <v>195</v>
      </c>
      <c r="G398" s="370"/>
      <c r="H398" s="372">
        <v>0</v>
      </c>
      <c r="I398" s="374"/>
      <c r="J398" s="372">
        <v>0</v>
      </c>
      <c r="K398" s="374"/>
      <c r="L398" s="372">
        <v>25868.54</v>
      </c>
      <c r="M398" s="374"/>
      <c r="N398" s="376">
        <v>25868.54</v>
      </c>
    </row>
    <row r="399" spans="1:14" ht="15">
      <c r="A399" s="140"/>
      <c r="B399" s="217"/>
      <c r="C399" s="260" t="s">
        <v>750</v>
      </c>
      <c r="D399" s="260" t="s">
        <v>715</v>
      </c>
      <c r="E399" s="260" t="s">
        <v>742</v>
      </c>
      <c r="F399" s="261" t="s">
        <v>195</v>
      </c>
      <c r="G399" s="370"/>
      <c r="H399" s="372">
        <v>0</v>
      </c>
      <c r="I399" s="374"/>
      <c r="J399" s="372">
        <v>0</v>
      </c>
      <c r="K399" s="374"/>
      <c r="L399" s="372">
        <v>0</v>
      </c>
      <c r="M399" s="374"/>
      <c r="N399" s="376">
        <v>13981.46</v>
      </c>
    </row>
    <row r="400" spans="1:14" ht="15">
      <c r="A400" s="140"/>
      <c r="B400" s="217"/>
      <c r="C400" s="260" t="s">
        <v>751</v>
      </c>
      <c r="D400" s="260" t="s">
        <v>715</v>
      </c>
      <c r="E400" s="260" t="s">
        <v>742</v>
      </c>
      <c r="F400" s="261" t="s">
        <v>195</v>
      </c>
      <c r="G400" s="370"/>
      <c r="H400" s="372">
        <v>0</v>
      </c>
      <c r="I400" s="374"/>
      <c r="J400" s="372">
        <v>0</v>
      </c>
      <c r="K400" s="374"/>
      <c r="L400" s="372">
        <v>30000</v>
      </c>
      <c r="M400" s="374"/>
      <c r="N400" s="376">
        <v>30000</v>
      </c>
    </row>
    <row r="401" spans="1:14" ht="15">
      <c r="A401" s="140"/>
      <c r="B401" s="217"/>
      <c r="C401" s="260" t="s">
        <v>752</v>
      </c>
      <c r="D401" s="260" t="s">
        <v>715</v>
      </c>
      <c r="E401" s="260" t="s">
        <v>742</v>
      </c>
      <c r="F401" s="261" t="s">
        <v>195</v>
      </c>
      <c r="G401" s="370"/>
      <c r="H401" s="372">
        <v>6098.78</v>
      </c>
      <c r="I401" s="374"/>
      <c r="J401" s="372">
        <v>6098.78</v>
      </c>
      <c r="K401" s="374"/>
      <c r="L401" s="372">
        <v>8600.84</v>
      </c>
      <c r="M401" s="374"/>
      <c r="N401" s="376">
        <v>8600.84</v>
      </c>
    </row>
    <row r="402" spans="1:14" ht="15">
      <c r="A402" s="140"/>
      <c r="B402" s="217"/>
      <c r="C402" s="260" t="s">
        <v>753</v>
      </c>
      <c r="D402" s="260" t="s">
        <v>754</v>
      </c>
      <c r="E402" s="260" t="s">
        <v>755</v>
      </c>
      <c r="F402" s="261" t="s">
        <v>195</v>
      </c>
      <c r="G402" s="370"/>
      <c r="H402" s="372">
        <v>0</v>
      </c>
      <c r="I402" s="374"/>
      <c r="J402" s="372">
        <v>0</v>
      </c>
      <c r="K402" s="374"/>
      <c r="L402" s="372">
        <v>7500</v>
      </c>
      <c r="M402" s="374"/>
      <c r="N402" s="376">
        <v>7500</v>
      </c>
    </row>
    <row r="403" spans="1:14" ht="15">
      <c r="A403" s="140"/>
      <c r="B403" s="217"/>
      <c r="C403" s="220" t="s">
        <v>756</v>
      </c>
      <c r="D403" s="220" t="s">
        <v>715</v>
      </c>
      <c r="E403" s="220" t="s">
        <v>757</v>
      </c>
      <c r="F403" s="226" t="s">
        <v>195</v>
      </c>
      <c r="G403" s="349"/>
      <c r="H403" s="355">
        <v>0</v>
      </c>
      <c r="I403" s="353"/>
      <c r="J403" s="355">
        <v>0</v>
      </c>
      <c r="K403" s="353"/>
      <c r="L403" s="355">
        <v>5000</v>
      </c>
      <c r="M403" s="353"/>
      <c r="N403" s="361">
        <v>5000</v>
      </c>
    </row>
    <row r="404" spans="1:14" ht="15">
      <c r="A404" s="140" t="s">
        <v>86</v>
      </c>
      <c r="B404" s="137" t="s">
        <v>0</v>
      </c>
      <c r="C404" s="221"/>
      <c r="D404" s="221"/>
      <c r="E404" s="221"/>
      <c r="F404" s="337"/>
      <c r="G404" s="70"/>
      <c r="H404" s="72"/>
      <c r="I404" s="72"/>
      <c r="J404" s="72"/>
      <c r="K404" s="72"/>
      <c r="L404" s="72"/>
      <c r="M404" s="72"/>
      <c r="N404" s="74"/>
    </row>
    <row r="405" spans="1:14" ht="15">
      <c r="A405" s="140" t="s">
        <v>87</v>
      </c>
      <c r="B405" s="137" t="s">
        <v>1</v>
      </c>
      <c r="C405" s="141"/>
      <c r="D405" s="141"/>
      <c r="E405" s="141"/>
      <c r="F405" s="157"/>
      <c r="G405" s="70"/>
      <c r="H405" s="72"/>
      <c r="I405" s="72"/>
      <c r="J405" s="72"/>
      <c r="K405" s="72"/>
      <c r="L405" s="72"/>
      <c r="M405" s="72"/>
      <c r="N405" s="74"/>
    </row>
    <row r="406" spans="1:14" ht="15">
      <c r="A406" s="140" t="s">
        <v>89</v>
      </c>
      <c r="B406" s="137" t="s">
        <v>88</v>
      </c>
      <c r="C406" s="246"/>
      <c r="D406" s="246"/>
      <c r="E406" s="246"/>
      <c r="F406" s="378"/>
      <c r="G406" s="162">
        <v>21960.52</v>
      </c>
      <c r="H406" s="163">
        <f>SUM(H407:H413)</f>
        <v>5113</v>
      </c>
      <c r="I406" s="163">
        <v>30158.52</v>
      </c>
      <c r="J406" s="163">
        <f>SUM(J407:J413)</f>
        <v>9179.49</v>
      </c>
      <c r="K406" s="163"/>
      <c r="L406" s="163">
        <f>SUM(L407:L413)</f>
        <v>29869.98</v>
      </c>
      <c r="M406" s="163">
        <v>37341.19</v>
      </c>
      <c r="N406" s="164">
        <f>SUM(N407:N413)</f>
        <v>210900.55</v>
      </c>
    </row>
    <row r="407" spans="1:14" ht="15">
      <c r="A407" s="140"/>
      <c r="B407" s="217"/>
      <c r="C407" s="247" t="s">
        <v>758</v>
      </c>
      <c r="D407" s="247" t="s">
        <v>759</v>
      </c>
      <c r="E407" s="247" t="s">
        <v>760</v>
      </c>
      <c r="F407" s="249" t="s">
        <v>195</v>
      </c>
      <c r="G407" s="382"/>
      <c r="H407" s="397">
        <v>4915</v>
      </c>
      <c r="I407" s="386"/>
      <c r="J407" s="397">
        <v>8981.49</v>
      </c>
      <c r="K407" s="386"/>
      <c r="L407" s="397">
        <v>18415.98</v>
      </c>
      <c r="M407" s="386"/>
      <c r="N407" s="400">
        <v>22349.49</v>
      </c>
    </row>
    <row r="408" spans="1:14" ht="15">
      <c r="A408" s="140"/>
      <c r="B408" s="217"/>
      <c r="C408" s="260" t="s">
        <v>761</v>
      </c>
      <c r="D408" s="260" t="s">
        <v>759</v>
      </c>
      <c r="E408" s="260" t="s">
        <v>760</v>
      </c>
      <c r="F408" s="261" t="s">
        <v>195</v>
      </c>
      <c r="G408" s="402"/>
      <c r="H408" s="404">
        <v>198</v>
      </c>
      <c r="I408" s="406"/>
      <c r="J408" s="404">
        <v>198</v>
      </c>
      <c r="K408" s="406"/>
      <c r="L408" s="404">
        <v>2500</v>
      </c>
      <c r="M408" s="406"/>
      <c r="N408" s="408">
        <v>15504.68</v>
      </c>
    </row>
    <row r="409" spans="1:14" ht="15">
      <c r="A409" s="140"/>
      <c r="B409" s="217"/>
      <c r="C409" s="260" t="s">
        <v>762</v>
      </c>
      <c r="D409" s="260" t="s">
        <v>759</v>
      </c>
      <c r="E409" s="260" t="s">
        <v>760</v>
      </c>
      <c r="F409" s="261" t="s">
        <v>195</v>
      </c>
      <c r="G409" s="402"/>
      <c r="H409" s="404">
        <v>0</v>
      </c>
      <c r="I409" s="406"/>
      <c r="J409" s="404">
        <v>0</v>
      </c>
      <c r="K409" s="406"/>
      <c r="L409" s="404">
        <v>954</v>
      </c>
      <c r="M409" s="406"/>
      <c r="N409" s="408">
        <v>2197.14</v>
      </c>
    </row>
    <row r="410" spans="1:14" ht="15">
      <c r="A410" s="140"/>
      <c r="B410" s="217"/>
      <c r="C410" s="260" t="s">
        <v>763</v>
      </c>
      <c r="D410" s="260" t="s">
        <v>759</v>
      </c>
      <c r="E410" s="260" t="s">
        <v>760</v>
      </c>
      <c r="F410" s="261" t="s">
        <v>195</v>
      </c>
      <c r="G410" s="402"/>
      <c r="H410" s="404">
        <v>0</v>
      </c>
      <c r="I410" s="406"/>
      <c r="J410" s="404">
        <v>0</v>
      </c>
      <c r="K410" s="406"/>
      <c r="L410" s="404">
        <v>8000</v>
      </c>
      <c r="M410" s="406"/>
      <c r="N410" s="408">
        <v>8000</v>
      </c>
    </row>
    <row r="411" spans="1:14" ht="15">
      <c r="A411" s="140"/>
      <c r="B411" s="217"/>
      <c r="C411" s="260" t="s">
        <v>764</v>
      </c>
      <c r="D411" s="260" t="s">
        <v>759</v>
      </c>
      <c r="E411" s="260" t="s">
        <v>760</v>
      </c>
      <c r="F411" s="261" t="s">
        <v>195</v>
      </c>
      <c r="G411" s="402"/>
      <c r="H411" s="404">
        <v>0</v>
      </c>
      <c r="I411" s="406"/>
      <c r="J411" s="404">
        <v>0</v>
      </c>
      <c r="K411" s="406"/>
      <c r="L411" s="404">
        <v>0</v>
      </c>
      <c r="M411" s="406"/>
      <c r="N411" s="408">
        <v>4199.24</v>
      </c>
    </row>
    <row r="412" spans="1:14" ht="15">
      <c r="A412" s="140"/>
      <c r="B412" s="217"/>
      <c r="C412" s="260" t="s">
        <v>765</v>
      </c>
      <c r="D412" s="260" t="s">
        <v>759</v>
      </c>
      <c r="E412" s="260" t="s">
        <v>760</v>
      </c>
      <c r="F412" s="261" t="s">
        <v>195</v>
      </c>
      <c r="G412" s="402"/>
      <c r="H412" s="404">
        <v>0</v>
      </c>
      <c r="I412" s="406"/>
      <c r="J412" s="404">
        <v>0</v>
      </c>
      <c r="K412" s="406"/>
      <c r="L412" s="404">
        <v>0</v>
      </c>
      <c r="M412" s="406"/>
      <c r="N412" s="408">
        <v>150566.94</v>
      </c>
    </row>
    <row r="413" spans="1:14" ht="15">
      <c r="A413" s="140"/>
      <c r="B413" s="217"/>
      <c r="C413" s="220" t="s">
        <v>766</v>
      </c>
      <c r="D413" s="220" t="s">
        <v>759</v>
      </c>
      <c r="E413" s="220" t="s">
        <v>760</v>
      </c>
      <c r="F413" s="226" t="s">
        <v>195</v>
      </c>
      <c r="G413" s="381"/>
      <c r="H413" s="387">
        <v>0</v>
      </c>
      <c r="I413" s="385"/>
      <c r="J413" s="387">
        <v>0</v>
      </c>
      <c r="K413" s="385"/>
      <c r="L413" s="387">
        <v>0</v>
      </c>
      <c r="M413" s="385"/>
      <c r="N413" s="393">
        <v>8083.06</v>
      </c>
    </row>
    <row r="414" spans="1:14" ht="15">
      <c r="A414" s="143" t="s">
        <v>81</v>
      </c>
      <c r="B414" s="145" t="s">
        <v>126</v>
      </c>
      <c r="C414" s="221"/>
      <c r="D414" s="221"/>
      <c r="E414" s="221"/>
      <c r="F414" s="337"/>
      <c r="G414" s="62">
        <f>SUM(G373:G406)</f>
        <v>157060.94</v>
      </c>
      <c r="H414" s="63">
        <f>SUM(H406,H405,H404,H374,H373)</f>
        <v>112651.62</v>
      </c>
      <c r="I414" s="63">
        <f>SUM(I373:I406)</f>
        <v>876929.89</v>
      </c>
      <c r="J414" s="63">
        <f>SUM(J406,J405,J404,J374,J373)</f>
        <v>129856.81</v>
      </c>
      <c r="K414" s="63">
        <f>SUM(K373:K406)</f>
        <v>0</v>
      </c>
      <c r="L414" s="63">
        <f>SUM(L406,L405,L404,L374,L373)</f>
        <v>283610.46</v>
      </c>
      <c r="M414" s="63">
        <f>SUM(M373:M406)</f>
        <v>964390.95</v>
      </c>
      <c r="N414" s="64">
        <f>SUM(N406,N405,N404,N374,N373)</f>
        <v>1773948.53</v>
      </c>
    </row>
    <row r="415" spans="1:14" ht="15">
      <c r="A415" s="140" t="s">
        <v>92</v>
      </c>
      <c r="B415" s="137" t="s">
        <v>91</v>
      </c>
      <c r="C415" s="141"/>
      <c r="D415" s="141"/>
      <c r="E415" s="141"/>
      <c r="F415" s="157"/>
      <c r="G415" s="70"/>
      <c r="H415" s="72"/>
      <c r="I415" s="72"/>
      <c r="J415" s="72"/>
      <c r="K415" s="72"/>
      <c r="L415" s="72"/>
      <c r="M415" s="72"/>
      <c r="N415" s="74"/>
    </row>
    <row r="416" spans="1:14" ht="15">
      <c r="A416" s="140" t="s">
        <v>94</v>
      </c>
      <c r="B416" s="137" t="s">
        <v>93</v>
      </c>
      <c r="C416" s="141"/>
      <c r="D416" s="141"/>
      <c r="E416" s="141"/>
      <c r="F416" s="157"/>
      <c r="G416" s="70"/>
      <c r="H416" s="72"/>
      <c r="I416" s="72"/>
      <c r="J416" s="72"/>
      <c r="K416" s="72"/>
      <c r="L416" s="72"/>
      <c r="M416" s="72"/>
      <c r="N416" s="74"/>
    </row>
    <row r="417" spans="1:14" ht="15">
      <c r="A417" s="140" t="s">
        <v>96</v>
      </c>
      <c r="B417" s="137" t="s">
        <v>95</v>
      </c>
      <c r="C417" s="141"/>
      <c r="D417" s="141"/>
      <c r="E417" s="141"/>
      <c r="F417" s="157"/>
      <c r="G417" s="70"/>
      <c r="H417" s="72"/>
      <c r="I417" s="72"/>
      <c r="J417" s="72"/>
      <c r="K417" s="72"/>
      <c r="L417" s="72"/>
      <c r="M417" s="72"/>
      <c r="N417" s="74"/>
    </row>
    <row r="418" spans="1:14" ht="15">
      <c r="A418" s="140" t="s">
        <v>98</v>
      </c>
      <c r="B418" s="137" t="s">
        <v>97</v>
      </c>
      <c r="C418" s="141"/>
      <c r="D418" s="141"/>
      <c r="E418" s="141"/>
      <c r="F418" s="157"/>
      <c r="G418" s="70"/>
      <c r="H418" s="72"/>
      <c r="I418" s="72"/>
      <c r="J418" s="72"/>
      <c r="K418" s="72"/>
      <c r="L418" s="72"/>
      <c r="M418" s="72"/>
      <c r="N418" s="74"/>
    </row>
    <row r="419" spans="1:14" ht="15">
      <c r="A419" s="143" t="s">
        <v>90</v>
      </c>
      <c r="B419" s="145" t="s">
        <v>125</v>
      </c>
      <c r="C419" s="141"/>
      <c r="D419" s="141"/>
      <c r="E419" s="141"/>
      <c r="F419" s="157"/>
      <c r="G419" s="62">
        <f>SUM(G415:G418)</f>
        <v>0</v>
      </c>
      <c r="H419" s="165">
        <f>SUM(H418,H417,H416,H415)</f>
        <v>0</v>
      </c>
      <c r="I419" s="165">
        <f>SUM(I415:I418)</f>
        <v>0</v>
      </c>
      <c r="J419" s="165">
        <f>SUM(J418,J417,J416,J415)</f>
        <v>0</v>
      </c>
      <c r="K419" s="165">
        <f>SUM(K415:K418)</f>
        <v>0</v>
      </c>
      <c r="L419" s="165">
        <f>SUM(L418,L417,L416,L415)</f>
        <v>0</v>
      </c>
      <c r="M419" s="165">
        <f>SUM(M415:M418)</f>
        <v>0</v>
      </c>
      <c r="N419" s="166">
        <f>SUM(N418,N417,N416,N415)</f>
        <v>0</v>
      </c>
    </row>
    <row r="420" spans="1:14" ht="15">
      <c r="A420" s="140" t="s">
        <v>101</v>
      </c>
      <c r="B420" s="137" t="s">
        <v>100</v>
      </c>
      <c r="C420" s="141"/>
      <c r="D420" s="141"/>
      <c r="E420" s="141"/>
      <c r="F420" s="157"/>
      <c r="G420" s="70"/>
      <c r="H420" s="72"/>
      <c r="I420" s="72"/>
      <c r="J420" s="72"/>
      <c r="K420" s="72"/>
      <c r="L420" s="72"/>
      <c r="M420" s="72"/>
      <c r="N420" s="74"/>
    </row>
    <row r="421" spans="1:14" ht="15">
      <c r="A421" s="140" t="s">
        <v>103</v>
      </c>
      <c r="B421" s="137" t="s">
        <v>102</v>
      </c>
      <c r="C421" s="141"/>
      <c r="D421" s="141"/>
      <c r="E421" s="141"/>
      <c r="F421" s="157"/>
      <c r="G421" s="70"/>
      <c r="H421" s="72"/>
      <c r="I421" s="72"/>
      <c r="J421" s="72"/>
      <c r="K421" s="72"/>
      <c r="L421" s="72"/>
      <c r="M421" s="72"/>
      <c r="N421" s="74"/>
    </row>
    <row r="422" spans="1:14" ht="15">
      <c r="A422" s="140" t="s">
        <v>105</v>
      </c>
      <c r="B422" s="137" t="s">
        <v>104</v>
      </c>
      <c r="C422" s="246"/>
      <c r="D422" s="246"/>
      <c r="E422" s="246"/>
      <c r="F422" s="378"/>
      <c r="G422" s="70"/>
      <c r="H422" s="72">
        <v>0</v>
      </c>
      <c r="I422" s="72"/>
      <c r="J422" s="72">
        <v>0</v>
      </c>
      <c r="K422" s="72"/>
      <c r="L422" s="72">
        <v>0</v>
      </c>
      <c r="M422" s="72">
        <v>22977.21</v>
      </c>
      <c r="N422" s="74">
        <v>20991</v>
      </c>
    </row>
    <row r="423" spans="1:14" ht="15">
      <c r="A423" s="140"/>
      <c r="B423" s="217"/>
      <c r="C423" s="222" t="s">
        <v>767</v>
      </c>
      <c r="D423" s="222" t="s">
        <v>768</v>
      </c>
      <c r="E423" s="222" t="s">
        <v>230</v>
      </c>
      <c r="F423" s="228" t="s">
        <v>199</v>
      </c>
      <c r="G423" s="70"/>
      <c r="H423" s="314">
        <v>0</v>
      </c>
      <c r="I423" s="72"/>
      <c r="J423" s="314">
        <v>0</v>
      </c>
      <c r="K423" s="72"/>
      <c r="L423" s="314">
        <v>0</v>
      </c>
      <c r="M423" s="72"/>
      <c r="N423" s="319">
        <v>20991</v>
      </c>
    </row>
    <row r="424" spans="1:14" ht="15">
      <c r="A424" s="140" t="s">
        <v>107</v>
      </c>
      <c r="B424" s="137" t="s">
        <v>106</v>
      </c>
      <c r="C424" s="221"/>
      <c r="D424" s="221"/>
      <c r="E424" s="221"/>
      <c r="F424" s="337"/>
      <c r="G424" s="70"/>
      <c r="H424" s="72"/>
      <c r="I424" s="72"/>
      <c r="J424" s="72"/>
      <c r="K424" s="72"/>
      <c r="L424" s="72"/>
      <c r="M424" s="72"/>
      <c r="N424" s="74"/>
    </row>
    <row r="425" spans="1:14" ht="15">
      <c r="A425" s="140" t="s">
        <v>109</v>
      </c>
      <c r="B425" s="137" t="s">
        <v>108</v>
      </c>
      <c r="C425" s="141"/>
      <c r="D425" s="141"/>
      <c r="E425" s="141"/>
      <c r="F425" s="157"/>
      <c r="G425" s="70"/>
      <c r="H425" s="72"/>
      <c r="I425" s="72"/>
      <c r="J425" s="72"/>
      <c r="K425" s="72"/>
      <c r="L425" s="72"/>
      <c r="M425" s="72"/>
      <c r="N425" s="74"/>
    </row>
    <row r="426" spans="1:14" ht="15">
      <c r="A426" s="143" t="s">
        <v>99</v>
      </c>
      <c r="B426" s="145" t="s">
        <v>124</v>
      </c>
      <c r="C426" s="141"/>
      <c r="D426" s="141"/>
      <c r="E426" s="141"/>
      <c r="F426" s="157"/>
      <c r="G426" s="167">
        <f>SUM(G420:G425)</f>
        <v>0</v>
      </c>
      <c r="H426" s="165">
        <f>SUM(H425,H424,H422,H421,H420)</f>
        <v>0</v>
      </c>
      <c r="I426" s="165">
        <f>SUM(I420:I425)</f>
        <v>0</v>
      </c>
      <c r="J426" s="165">
        <f>SUM(J425,J424,J422,J421,J420)</f>
        <v>0</v>
      </c>
      <c r="K426" s="165">
        <f>SUM(K425,K424,K422,K421,K420)</f>
        <v>0</v>
      </c>
      <c r="L426" s="165">
        <f>SUM(L425,L424,L422,L421,L420)</f>
        <v>0</v>
      </c>
      <c r="M426" s="165">
        <f>SUM(M425,M424,M422,M421,M420)</f>
        <v>22977.21</v>
      </c>
      <c r="N426" s="166">
        <f>SUM(N425,N424,N422,N421,N420)</f>
        <v>20991</v>
      </c>
    </row>
    <row r="427" spans="1:14" ht="15">
      <c r="A427" s="140" t="s">
        <v>168</v>
      </c>
      <c r="B427" s="168" t="s">
        <v>175</v>
      </c>
      <c r="C427" s="169"/>
      <c r="D427" s="169"/>
      <c r="E427" s="169"/>
      <c r="F427" s="170"/>
      <c r="G427" s="70"/>
      <c r="H427" s="72"/>
      <c r="I427" s="72"/>
      <c r="J427" s="72"/>
      <c r="K427" s="72"/>
      <c r="L427" s="72"/>
      <c r="M427" s="72"/>
      <c r="N427" s="74"/>
    </row>
    <row r="428" spans="1:14" ht="30">
      <c r="A428" s="143" t="s">
        <v>176</v>
      </c>
      <c r="B428" s="171" t="s">
        <v>128</v>
      </c>
      <c r="C428" s="169"/>
      <c r="D428" s="169"/>
      <c r="E428" s="169"/>
      <c r="F428" s="170"/>
      <c r="G428" s="172">
        <f>G427</f>
        <v>0</v>
      </c>
      <c r="H428" s="173">
        <f>H427</f>
        <v>0</v>
      </c>
      <c r="I428" s="173">
        <f>I427</f>
        <v>0</v>
      </c>
      <c r="J428" s="173">
        <f>J427</f>
        <v>0</v>
      </c>
      <c r="K428" s="173">
        <f>K427</f>
        <v>0</v>
      </c>
      <c r="L428" s="173">
        <f>L427</f>
        <v>0</v>
      </c>
      <c r="M428" s="173">
        <f>M427</f>
        <v>0</v>
      </c>
      <c r="N428" s="174">
        <f>N427</f>
        <v>0</v>
      </c>
    </row>
    <row r="429" spans="1:14" ht="15">
      <c r="A429" s="140" t="s">
        <v>112</v>
      </c>
      <c r="B429" s="137" t="s">
        <v>111</v>
      </c>
      <c r="C429" s="246"/>
      <c r="D429" s="246"/>
      <c r="E429" s="246"/>
      <c r="F429" s="378"/>
      <c r="G429" s="70">
        <v>52200.4</v>
      </c>
      <c r="H429" s="72">
        <f>SUM(H430:H438)</f>
        <v>83712.3</v>
      </c>
      <c r="I429" s="72">
        <v>206039.24</v>
      </c>
      <c r="J429" s="72">
        <f>SUM(J430:J438)</f>
        <v>122627.48</v>
      </c>
      <c r="K429" s="72"/>
      <c r="L429" s="72">
        <f>SUM(L430:L438)</f>
        <v>319840.03</v>
      </c>
      <c r="M429" s="72">
        <v>478558.83</v>
      </c>
      <c r="N429" s="74">
        <f>SUM(N430:N438)</f>
        <v>526229.95</v>
      </c>
    </row>
    <row r="430" spans="1:14" ht="15">
      <c r="A430" s="140"/>
      <c r="B430" s="217"/>
      <c r="C430" s="247" t="s">
        <v>769</v>
      </c>
      <c r="D430" s="247" t="s">
        <v>770</v>
      </c>
      <c r="E430" s="247" t="s">
        <v>771</v>
      </c>
      <c r="F430" s="249" t="s">
        <v>334</v>
      </c>
      <c r="G430" s="309"/>
      <c r="H430" s="322">
        <v>5812.64</v>
      </c>
      <c r="I430" s="312"/>
      <c r="J430" s="322">
        <v>10464.28</v>
      </c>
      <c r="K430" s="312"/>
      <c r="L430" s="322">
        <v>16703.79</v>
      </c>
      <c r="M430" s="312"/>
      <c r="N430" s="325">
        <v>25023.13</v>
      </c>
    </row>
    <row r="431" spans="1:14" ht="15">
      <c r="A431" s="140"/>
      <c r="B431" s="217"/>
      <c r="C431" s="260" t="s">
        <v>772</v>
      </c>
      <c r="D431" s="260" t="s">
        <v>773</v>
      </c>
      <c r="E431" s="260" t="s">
        <v>774</v>
      </c>
      <c r="F431" s="261" t="s">
        <v>203</v>
      </c>
      <c r="G431" s="327"/>
      <c r="H431" s="329">
        <v>2911.97</v>
      </c>
      <c r="I431" s="331"/>
      <c r="J431" s="329">
        <v>3471.97</v>
      </c>
      <c r="K431" s="331"/>
      <c r="L431" s="329">
        <v>17676.01</v>
      </c>
      <c r="M431" s="331"/>
      <c r="N431" s="333">
        <v>31880.04</v>
      </c>
    </row>
    <row r="432" spans="1:14" ht="15">
      <c r="A432" s="140"/>
      <c r="B432" s="217"/>
      <c r="C432" s="260" t="s">
        <v>775</v>
      </c>
      <c r="D432" s="260" t="s">
        <v>776</v>
      </c>
      <c r="E432" s="260" t="s">
        <v>777</v>
      </c>
      <c r="F432" s="261" t="s">
        <v>203</v>
      </c>
      <c r="G432" s="327"/>
      <c r="H432" s="329">
        <v>0</v>
      </c>
      <c r="I432" s="331"/>
      <c r="J432" s="329">
        <v>0</v>
      </c>
      <c r="K432" s="331"/>
      <c r="L432" s="329">
        <v>250</v>
      </c>
      <c r="M432" s="331"/>
      <c r="N432" s="333">
        <v>500</v>
      </c>
    </row>
    <row r="433" spans="1:14" ht="15">
      <c r="A433" s="140"/>
      <c r="B433" s="217"/>
      <c r="C433" s="260" t="s">
        <v>778</v>
      </c>
      <c r="D433" s="260" t="s">
        <v>779</v>
      </c>
      <c r="E433" s="260" t="s">
        <v>780</v>
      </c>
      <c r="F433" s="261" t="s">
        <v>203</v>
      </c>
      <c r="G433" s="327"/>
      <c r="H433" s="329">
        <v>58031.23</v>
      </c>
      <c r="I433" s="331"/>
      <c r="J433" s="329">
        <v>82532.42</v>
      </c>
      <c r="K433" s="331"/>
      <c r="L433" s="329">
        <v>156785.99</v>
      </c>
      <c r="M433" s="331"/>
      <c r="N433" s="333">
        <v>231039.55</v>
      </c>
    </row>
    <row r="434" spans="1:14" ht="15">
      <c r="A434" s="140"/>
      <c r="B434" s="217"/>
      <c r="C434" s="260" t="s">
        <v>781</v>
      </c>
      <c r="D434" s="260" t="s">
        <v>782</v>
      </c>
      <c r="E434" s="260" t="s">
        <v>783</v>
      </c>
      <c r="F434" s="261" t="s">
        <v>334</v>
      </c>
      <c r="G434" s="327"/>
      <c r="H434" s="329">
        <v>10404.04</v>
      </c>
      <c r="I434" s="331"/>
      <c r="J434" s="329">
        <v>18768.49</v>
      </c>
      <c r="K434" s="331"/>
      <c r="L434" s="329">
        <v>36439.14</v>
      </c>
      <c r="M434" s="331"/>
      <c r="N434" s="333">
        <v>60000</v>
      </c>
    </row>
    <row r="435" spans="1:14" ht="15">
      <c r="A435" s="140"/>
      <c r="B435" s="217"/>
      <c r="C435" s="260" t="s">
        <v>784</v>
      </c>
      <c r="D435" s="260" t="s">
        <v>785</v>
      </c>
      <c r="E435" s="260" t="s">
        <v>786</v>
      </c>
      <c r="F435" s="261" t="s">
        <v>334</v>
      </c>
      <c r="G435" s="327"/>
      <c r="H435" s="329">
        <v>832.86</v>
      </c>
      <c r="I435" s="331"/>
      <c r="J435" s="329">
        <v>1670.76</v>
      </c>
      <c r="K435" s="331"/>
      <c r="L435" s="329">
        <v>5292.82</v>
      </c>
      <c r="M435" s="331"/>
      <c r="N435" s="333">
        <v>10122.23</v>
      </c>
    </row>
    <row r="436" spans="1:14" ht="15">
      <c r="A436" s="140"/>
      <c r="B436" s="217"/>
      <c r="C436" s="260" t="s">
        <v>787</v>
      </c>
      <c r="D436" s="260" t="s">
        <v>788</v>
      </c>
      <c r="E436" s="260" t="s">
        <v>789</v>
      </c>
      <c r="F436" s="261" t="s">
        <v>203</v>
      </c>
      <c r="G436" s="327"/>
      <c r="H436" s="329">
        <v>554.56</v>
      </c>
      <c r="I436" s="331"/>
      <c r="J436" s="329">
        <v>554.56</v>
      </c>
      <c r="K436" s="331"/>
      <c r="L436" s="329">
        <v>1527.28</v>
      </c>
      <c r="M436" s="331"/>
      <c r="N436" s="333">
        <v>2500</v>
      </c>
    </row>
    <row r="437" spans="1:14" ht="15">
      <c r="A437" s="140"/>
      <c r="B437" s="217"/>
      <c r="C437" s="260" t="s">
        <v>790</v>
      </c>
      <c r="D437" s="260" t="s">
        <v>791</v>
      </c>
      <c r="E437" s="260" t="s">
        <v>792</v>
      </c>
      <c r="F437" s="261" t="s">
        <v>203</v>
      </c>
      <c r="G437" s="327"/>
      <c r="H437" s="329">
        <v>5165</v>
      </c>
      <c r="I437" s="331"/>
      <c r="J437" s="329">
        <v>5165</v>
      </c>
      <c r="K437" s="331"/>
      <c r="L437" s="329">
        <v>5165</v>
      </c>
      <c r="M437" s="331"/>
      <c r="N437" s="333">
        <v>5165</v>
      </c>
    </row>
    <row r="438" spans="1:14" ht="15">
      <c r="A438" s="140"/>
      <c r="B438" s="217"/>
      <c r="C438" s="220" t="s">
        <v>793</v>
      </c>
      <c r="D438" s="220" t="s">
        <v>794</v>
      </c>
      <c r="E438" s="220" t="s">
        <v>230</v>
      </c>
      <c r="F438" s="226" t="s">
        <v>203</v>
      </c>
      <c r="G438" s="308"/>
      <c r="H438" s="313">
        <v>0</v>
      </c>
      <c r="I438" s="311"/>
      <c r="J438" s="313">
        <v>0</v>
      </c>
      <c r="K438" s="311"/>
      <c r="L438" s="313">
        <v>80000</v>
      </c>
      <c r="M438" s="311"/>
      <c r="N438" s="318">
        <v>160000</v>
      </c>
    </row>
    <row r="439" spans="1:14" ht="15">
      <c r="A439" s="140" t="s">
        <v>114</v>
      </c>
      <c r="B439" s="137" t="s">
        <v>113</v>
      </c>
      <c r="C439" s="222"/>
      <c r="D439" s="222"/>
      <c r="E439" s="222"/>
      <c r="F439" s="346"/>
      <c r="G439" s="70">
        <v>50</v>
      </c>
      <c r="H439" s="72">
        <f>SUM(H440:H442)</f>
        <v>168.36</v>
      </c>
      <c r="I439" s="72">
        <v>295</v>
      </c>
      <c r="J439" s="72">
        <f>SUM(J440:J442)</f>
        <v>488.36</v>
      </c>
      <c r="K439" s="72"/>
      <c r="L439" s="72">
        <f>SUM(L440:L442)</f>
        <v>10582.79</v>
      </c>
      <c r="M439" s="72">
        <v>540</v>
      </c>
      <c r="N439" s="74">
        <f>SUM(N440:N442)</f>
        <v>20677.22</v>
      </c>
    </row>
    <row r="440" spans="1:14" ht="15">
      <c r="A440" s="140"/>
      <c r="B440" s="217"/>
      <c r="C440" s="247" t="s">
        <v>795</v>
      </c>
      <c r="D440" s="247" t="s">
        <v>796</v>
      </c>
      <c r="E440" s="247" t="s">
        <v>797</v>
      </c>
      <c r="F440" s="249" t="s">
        <v>203</v>
      </c>
      <c r="G440" s="309"/>
      <c r="H440" s="322">
        <v>0</v>
      </c>
      <c r="I440" s="312"/>
      <c r="J440" s="322">
        <v>0</v>
      </c>
      <c r="K440" s="312"/>
      <c r="L440" s="322">
        <v>1497.59</v>
      </c>
      <c r="M440" s="312"/>
      <c r="N440" s="325">
        <v>2995.18</v>
      </c>
    </row>
    <row r="441" spans="1:14" ht="15">
      <c r="A441" s="140"/>
      <c r="B441" s="217"/>
      <c r="C441" s="260" t="s">
        <v>798</v>
      </c>
      <c r="D441" s="260" t="s">
        <v>799</v>
      </c>
      <c r="E441" s="260" t="s">
        <v>800</v>
      </c>
      <c r="F441" s="261" t="s">
        <v>203</v>
      </c>
      <c r="G441" s="327"/>
      <c r="H441" s="329">
        <v>168.36</v>
      </c>
      <c r="I441" s="331"/>
      <c r="J441" s="329">
        <v>488.36</v>
      </c>
      <c r="K441" s="331"/>
      <c r="L441" s="329">
        <v>6450.2</v>
      </c>
      <c r="M441" s="331"/>
      <c r="N441" s="333">
        <v>12412.04</v>
      </c>
    </row>
    <row r="442" spans="1:14" ht="15">
      <c r="A442" s="140"/>
      <c r="B442" s="217"/>
      <c r="C442" s="220" t="s">
        <v>801</v>
      </c>
      <c r="D442" s="220" t="s">
        <v>796</v>
      </c>
      <c r="E442" s="220" t="s">
        <v>797</v>
      </c>
      <c r="F442" s="226" t="s">
        <v>203</v>
      </c>
      <c r="G442" s="308"/>
      <c r="H442" s="313">
        <v>0</v>
      </c>
      <c r="I442" s="311"/>
      <c r="J442" s="313">
        <v>0</v>
      </c>
      <c r="K442" s="311"/>
      <c r="L442" s="313">
        <v>2635</v>
      </c>
      <c r="M442" s="311"/>
      <c r="N442" s="318">
        <v>5270</v>
      </c>
    </row>
    <row r="443" spans="1:14" ht="15.75">
      <c r="A443" s="143" t="s">
        <v>110</v>
      </c>
      <c r="B443" s="145" t="s">
        <v>123</v>
      </c>
      <c r="C443" s="221"/>
      <c r="D443" s="221"/>
      <c r="E443" s="221"/>
      <c r="F443" s="337"/>
      <c r="G443" s="175">
        <f>+G429+G439</f>
        <v>52250.4</v>
      </c>
      <c r="H443" s="176">
        <f>+H429+H439</f>
        <v>83880.66</v>
      </c>
      <c r="I443" s="176">
        <f>+I429+I439</f>
        <v>206334.24</v>
      </c>
      <c r="J443" s="176">
        <f>+J429+J439</f>
        <v>123115.84</v>
      </c>
      <c r="K443" s="176">
        <f>+K429+K439</f>
        <v>0</v>
      </c>
      <c r="L443" s="176">
        <f>+L429+L439</f>
        <v>330422.82</v>
      </c>
      <c r="M443" s="176">
        <f>+M429+M439</f>
        <v>479098.83</v>
      </c>
      <c r="N443" s="177">
        <f>+N429+N439</f>
        <v>546907.17</v>
      </c>
    </row>
    <row r="444" spans="1:14" ht="18.75">
      <c r="A444" s="178" t="s">
        <v>137</v>
      </c>
      <c r="B444" s="37" t="s">
        <v>144</v>
      </c>
      <c r="C444" s="130"/>
      <c r="D444" s="130"/>
      <c r="E444" s="130"/>
      <c r="F444" s="131"/>
      <c r="G444" s="179"/>
      <c r="H444" s="180">
        <v>0</v>
      </c>
      <c r="I444" s="180"/>
      <c r="J444" s="180">
        <v>0</v>
      </c>
      <c r="K444" s="180"/>
      <c r="L444" s="180">
        <v>0</v>
      </c>
      <c r="M444" s="180"/>
      <c r="N444" s="181">
        <v>0</v>
      </c>
    </row>
    <row r="445" spans="1:14" ht="16.5">
      <c r="A445" s="193" t="s">
        <v>132</v>
      </c>
      <c r="B445" s="194"/>
      <c r="C445" s="132"/>
      <c r="D445" s="132"/>
      <c r="E445" s="132"/>
      <c r="F445" s="132"/>
      <c r="G445" s="122">
        <f>+G444+G443+G428+G426+G419+G414+G372</f>
        <v>462863.79</v>
      </c>
      <c r="H445" s="123">
        <f>+H444+H443+H428+H426+H419+H414+H372</f>
        <v>471385.69</v>
      </c>
      <c r="I445" s="123">
        <f>+I444+I443+I428+I426+I419+I414+I372</f>
        <v>1641522.47</v>
      </c>
      <c r="J445" s="123">
        <f>+J444+J443+J428+J426+J419+J414+J372</f>
        <v>797397.34</v>
      </c>
      <c r="K445" s="123">
        <f>+K444+K443+K428+K426+K419+K414+K372</f>
        <v>0</v>
      </c>
      <c r="L445" s="123">
        <f>+L444+L443+L428+L426+L419+L414+L372</f>
        <v>1640565.79</v>
      </c>
      <c r="M445" s="123">
        <f>+M444+M443+M428+M426+M419+M414+M372</f>
        <v>2600752.2</v>
      </c>
      <c r="N445" s="124">
        <f>+N444+N443+N428+N426+N419+N414+N372</f>
        <v>4041485.11</v>
      </c>
    </row>
    <row r="446" spans="1:14" ht="16.5">
      <c r="A446" s="193" t="s">
        <v>174</v>
      </c>
      <c r="B446" s="194"/>
      <c r="C446" s="129"/>
      <c r="D446" s="129"/>
      <c r="E446" s="129"/>
      <c r="F446" s="129"/>
      <c r="G446" s="2"/>
      <c r="H446" s="87">
        <v>59888.35</v>
      </c>
      <c r="I446" s="3"/>
      <c r="J446" s="87">
        <v>71146.31</v>
      </c>
      <c r="K446" s="3"/>
      <c r="L446" s="87">
        <v>71146.31</v>
      </c>
      <c r="M446" s="3"/>
      <c r="N446" s="89">
        <v>71146.31</v>
      </c>
    </row>
    <row r="447" spans="1:14" ht="16.5">
      <c r="A447" s="17"/>
      <c r="B447" s="42"/>
      <c r="C447" s="42"/>
      <c r="D447" s="42"/>
      <c r="E447" s="42"/>
      <c r="F447" s="42"/>
      <c r="G447" s="43"/>
      <c r="H447" s="43"/>
      <c r="I447" s="43"/>
      <c r="J447" s="43"/>
      <c r="K447" s="43"/>
      <c r="L447" s="43"/>
      <c r="M447" s="43"/>
      <c r="N447" s="44"/>
    </row>
    <row r="448" spans="1:14" ht="16.5">
      <c r="A448" s="45"/>
      <c r="B448" s="46" t="s">
        <v>129</v>
      </c>
      <c r="C448" s="133"/>
      <c r="D448" s="133"/>
      <c r="E448" s="133"/>
      <c r="F448" s="133"/>
      <c r="G448" s="123">
        <f>+G139-G445</f>
        <v>308280.07</v>
      </c>
      <c r="H448" s="123">
        <f>+H139-H445</f>
        <v>942646.58</v>
      </c>
      <c r="I448" s="123">
        <f>+I139-I445</f>
        <v>409798.69</v>
      </c>
      <c r="J448" s="123">
        <f>+J139-J445</f>
        <v>1186016.68</v>
      </c>
      <c r="K448" s="123">
        <f>+K139-K445</f>
        <v>2417907.92</v>
      </c>
      <c r="L448" s="123">
        <f>+L139-L445</f>
        <v>1038296.42</v>
      </c>
      <c r="M448" s="123">
        <f>+M139-M445</f>
        <v>939186.88</v>
      </c>
      <c r="N448" s="124">
        <f>+N139-N445</f>
        <v>729565.71</v>
      </c>
    </row>
    <row r="449" spans="1:14" s="23" customFormat="1" ht="16.5">
      <c r="A449" s="45"/>
      <c r="B449" s="46" t="s">
        <v>163</v>
      </c>
      <c r="C449" s="134"/>
      <c r="D449" s="134"/>
      <c r="E449" s="134"/>
      <c r="F449" s="134"/>
      <c r="G449" s="4"/>
      <c r="H449" s="127">
        <f>+H140-H446</f>
        <v>250945.8</v>
      </c>
      <c r="I449" s="5"/>
      <c r="J449" s="127">
        <f>+J140-J446</f>
        <v>257221.1</v>
      </c>
      <c r="K449" s="5"/>
      <c r="L449" s="127">
        <f>+L140-L446</f>
        <v>257221.1</v>
      </c>
      <c r="M449" s="5"/>
      <c r="N449" s="125">
        <f>+N140-N446</f>
        <v>257221.1</v>
      </c>
    </row>
    <row r="450" spans="1:14" s="23" customFormat="1" ht="16.5">
      <c r="A450" s="47"/>
      <c r="B450" s="46" t="s">
        <v>134</v>
      </c>
      <c r="C450" s="133"/>
      <c r="D450" s="133"/>
      <c r="E450" s="133"/>
      <c r="F450" s="133"/>
      <c r="G450" s="123">
        <v>0</v>
      </c>
      <c r="H450" s="123">
        <f>IF(H448&lt;0,-H448,0)</f>
        <v>0</v>
      </c>
      <c r="I450" s="123">
        <v>0</v>
      </c>
      <c r="J450" s="123">
        <f>IF(J448&lt;0,-J448,0)</f>
        <v>0</v>
      </c>
      <c r="K450" s="123">
        <v>0</v>
      </c>
      <c r="L450" s="123">
        <f>IF(L448&lt;0,-L448,0)</f>
        <v>0</v>
      </c>
      <c r="M450" s="123">
        <v>0</v>
      </c>
      <c r="N450" s="126">
        <f>IF(N448&lt;0,-N448,0)</f>
        <v>0</v>
      </c>
    </row>
    <row r="451" spans="1:14" s="48" customFormat="1" ht="21" customHeight="1">
      <c r="A451" s="207" t="s">
        <v>149</v>
      </c>
      <c r="B451" s="207"/>
      <c r="C451" s="207"/>
      <c r="D451" s="207"/>
      <c r="E451" s="207"/>
      <c r="F451" s="207"/>
      <c r="G451" s="207"/>
      <c r="H451" s="207"/>
      <c r="I451" s="207"/>
      <c r="J451" s="207"/>
      <c r="K451" s="207"/>
      <c r="L451" s="207"/>
      <c r="M451" s="207"/>
      <c r="N451" s="207"/>
    </row>
    <row r="452" spans="1:14" s="48" customFormat="1" ht="21" customHeight="1">
      <c r="A452" s="208" t="s">
        <v>151</v>
      </c>
      <c r="B452" s="208"/>
      <c r="C452" s="208"/>
      <c r="D452" s="208"/>
      <c r="E452" s="208"/>
      <c r="F452" s="208"/>
      <c r="G452" s="208"/>
      <c r="H452" s="208"/>
      <c r="I452" s="208"/>
      <c r="J452" s="208"/>
      <c r="K452" s="208"/>
      <c r="L452" s="208"/>
      <c r="M452" s="208"/>
      <c r="N452" s="208"/>
    </row>
    <row r="453" spans="1:14" s="48" customFormat="1" ht="21" customHeight="1">
      <c r="A453" s="198" t="s">
        <v>167</v>
      </c>
      <c r="B453" s="198"/>
      <c r="C453" s="198"/>
      <c r="D453" s="198"/>
      <c r="E453" s="198"/>
      <c r="F453" s="198"/>
      <c r="G453" s="198"/>
      <c r="H453" s="198"/>
      <c r="I453" s="198"/>
      <c r="J453" s="198"/>
      <c r="K453" s="198"/>
      <c r="L453" s="198"/>
      <c r="M453" s="198"/>
      <c r="N453" s="198"/>
    </row>
    <row r="454" ht="15" customHeight="1">
      <c r="A454" s="48"/>
    </row>
    <row r="455" ht="15" customHeight="1">
      <c r="A455" s="48"/>
    </row>
    <row r="456" ht="15" customHeight="1">
      <c r="A456" s="48"/>
    </row>
    <row r="457" ht="15" customHeight="1">
      <c r="A457" s="48"/>
    </row>
    <row r="458" ht="15" customHeight="1">
      <c r="A458" s="48"/>
    </row>
    <row r="459" ht="15" customHeight="1">
      <c r="A459" s="48"/>
    </row>
    <row r="460" ht="15" customHeight="1">
      <c r="A460" s="48"/>
    </row>
    <row r="461" ht="15" customHeight="1">
      <c r="A461" s="48"/>
    </row>
    <row r="462" ht="15" customHeight="1">
      <c r="A462" s="48"/>
    </row>
    <row r="463" ht="15" customHeight="1">
      <c r="A463" s="48"/>
    </row>
    <row r="464" ht="15" customHeight="1">
      <c r="A464" s="48"/>
    </row>
    <row r="465" ht="15" customHeight="1">
      <c r="A465" s="48"/>
    </row>
    <row r="466" ht="15" customHeight="1">
      <c r="A466" s="48"/>
    </row>
    <row r="467" ht="15" customHeight="1">
      <c r="A467" s="48"/>
    </row>
    <row r="468" ht="15" customHeight="1">
      <c r="A468" s="48"/>
    </row>
    <row r="469" ht="15" customHeight="1">
      <c r="A469" s="48"/>
    </row>
    <row r="470" ht="15" customHeight="1">
      <c r="A470" s="48"/>
    </row>
    <row r="471" ht="15" customHeight="1">
      <c r="A471" s="48"/>
    </row>
    <row r="472" ht="15" customHeight="1">
      <c r="A472" s="48"/>
    </row>
    <row r="473" ht="15" customHeight="1">
      <c r="A473" s="48"/>
    </row>
    <row r="474" ht="15" customHeight="1">
      <c r="A474" s="48"/>
    </row>
    <row r="475" ht="15" customHeight="1">
      <c r="A475" s="48"/>
    </row>
    <row r="476" ht="15" customHeight="1">
      <c r="A476" s="48"/>
    </row>
    <row r="477" ht="15" customHeight="1">
      <c r="A477" s="48"/>
    </row>
    <row r="478" ht="15" customHeight="1">
      <c r="A478" s="48"/>
    </row>
    <row r="479" ht="15" customHeight="1">
      <c r="A479" s="48"/>
    </row>
    <row r="480" ht="15" customHeight="1">
      <c r="A480" s="48"/>
    </row>
    <row r="481" ht="15" customHeight="1">
      <c r="A481" s="48"/>
    </row>
    <row r="482" ht="15" customHeight="1">
      <c r="A482" s="48"/>
    </row>
    <row r="483" ht="15" customHeight="1">
      <c r="A483" s="48"/>
    </row>
    <row r="484" ht="15" customHeight="1">
      <c r="A484" s="48"/>
    </row>
    <row r="485" ht="15" customHeight="1">
      <c r="A485" s="48"/>
    </row>
    <row r="486" ht="15" customHeight="1">
      <c r="A486" s="48"/>
    </row>
    <row r="487" ht="15" customHeight="1">
      <c r="A487" s="48"/>
    </row>
    <row r="488" ht="15" customHeight="1">
      <c r="A488" s="48"/>
    </row>
    <row r="489" ht="15" customHeight="1">
      <c r="A489" s="48"/>
    </row>
    <row r="490" ht="15" customHeight="1">
      <c r="A490" s="48"/>
    </row>
    <row r="491" ht="15" customHeight="1">
      <c r="A491" s="48"/>
    </row>
    <row r="492" ht="15" customHeight="1">
      <c r="A492" s="48"/>
    </row>
    <row r="493" ht="15" customHeight="1">
      <c r="A493" s="48"/>
    </row>
    <row r="494" ht="15" customHeight="1">
      <c r="A494" s="48"/>
    </row>
    <row r="495" ht="15" customHeight="1">
      <c r="A495" s="48"/>
    </row>
    <row r="496" ht="15" customHeight="1">
      <c r="A496" s="48"/>
    </row>
    <row r="497" ht="15" customHeight="1">
      <c r="A497" s="48"/>
    </row>
    <row r="498" ht="15" customHeight="1">
      <c r="A498" s="48"/>
    </row>
    <row r="499" ht="15" customHeight="1">
      <c r="A499" s="48"/>
    </row>
    <row r="500" ht="15" customHeight="1">
      <c r="A500" s="48"/>
    </row>
    <row r="501" ht="15" customHeight="1">
      <c r="A501" s="48"/>
    </row>
    <row r="502" ht="15" customHeight="1">
      <c r="A502" s="48"/>
    </row>
    <row r="503" ht="15" customHeight="1">
      <c r="A503" s="48"/>
    </row>
    <row r="504" ht="15" customHeight="1">
      <c r="A504" s="48"/>
    </row>
    <row r="505" ht="15" customHeight="1">
      <c r="A505" s="48"/>
    </row>
    <row r="506" ht="15" customHeight="1">
      <c r="A506" s="48"/>
    </row>
    <row r="507" ht="15" customHeight="1">
      <c r="A507" s="48"/>
    </row>
    <row r="508" ht="15" customHeight="1">
      <c r="A508" s="48"/>
    </row>
    <row r="509" ht="15" customHeight="1">
      <c r="A509" s="48"/>
    </row>
    <row r="510" ht="15" customHeight="1">
      <c r="A510" s="48"/>
    </row>
    <row r="511" ht="15" customHeight="1">
      <c r="A511" s="48"/>
    </row>
    <row r="512" ht="15" customHeight="1">
      <c r="A512" s="48"/>
    </row>
    <row r="513" ht="15" customHeight="1">
      <c r="A513" s="48"/>
    </row>
    <row r="514" ht="15" customHeight="1">
      <c r="A514" s="48"/>
    </row>
    <row r="515" ht="15" customHeight="1">
      <c r="A515" s="48"/>
    </row>
    <row r="516" ht="15" customHeight="1">
      <c r="A516" s="48"/>
    </row>
    <row r="517" ht="15" customHeight="1">
      <c r="A517" s="48"/>
    </row>
    <row r="518" ht="15" customHeight="1">
      <c r="A518" s="48"/>
    </row>
    <row r="519" ht="15" customHeight="1">
      <c r="A519" s="48"/>
    </row>
    <row r="520" ht="15" customHeight="1">
      <c r="A520" s="48"/>
    </row>
    <row r="521" ht="15" customHeight="1">
      <c r="A521" s="48"/>
    </row>
    <row r="522" ht="15" customHeight="1">
      <c r="A522" s="48"/>
    </row>
    <row r="523" ht="15" customHeight="1">
      <c r="A523" s="48"/>
    </row>
    <row r="524" ht="15" customHeight="1">
      <c r="A524" s="48"/>
    </row>
    <row r="525" ht="15" customHeight="1">
      <c r="A525" s="48"/>
    </row>
    <row r="526" ht="15" customHeight="1">
      <c r="A526" s="48"/>
    </row>
    <row r="527" ht="15" customHeight="1">
      <c r="A527" s="48"/>
    </row>
    <row r="528" ht="15" customHeight="1">
      <c r="A528" s="48"/>
    </row>
    <row r="529" ht="15" customHeight="1">
      <c r="A529" s="48"/>
    </row>
    <row r="530" ht="15" customHeight="1">
      <c r="A530" s="48"/>
    </row>
    <row r="531" ht="15" customHeight="1">
      <c r="A531" s="48"/>
    </row>
    <row r="532" ht="15" customHeight="1">
      <c r="A532" s="48"/>
    </row>
    <row r="533" ht="15" customHeight="1">
      <c r="A533" s="48"/>
    </row>
    <row r="534" ht="15" customHeight="1">
      <c r="A534" s="48"/>
    </row>
    <row r="535" ht="15" customHeight="1">
      <c r="A535" s="48"/>
    </row>
    <row r="536" ht="15" customHeight="1">
      <c r="A536" s="48"/>
    </row>
    <row r="537" ht="15" customHeight="1">
      <c r="A537" s="48"/>
    </row>
    <row r="538" ht="15" customHeight="1">
      <c r="A538" s="48"/>
    </row>
    <row r="539" ht="15" customHeight="1">
      <c r="A539" s="48"/>
    </row>
    <row r="540" ht="15" customHeight="1">
      <c r="A540" s="48"/>
    </row>
    <row r="541" ht="15" customHeight="1">
      <c r="A541" s="48"/>
    </row>
    <row r="542" ht="15" customHeight="1">
      <c r="A542" s="48"/>
    </row>
    <row r="543" ht="15" customHeight="1">
      <c r="A543" s="48"/>
    </row>
    <row r="544" ht="15" customHeight="1">
      <c r="A544" s="48"/>
    </row>
    <row r="545" ht="15" customHeight="1">
      <c r="A545" s="48"/>
    </row>
    <row r="546" ht="15" customHeight="1">
      <c r="A546" s="48"/>
    </row>
    <row r="547" ht="15" customHeight="1">
      <c r="A547" s="48"/>
    </row>
    <row r="548" ht="15" customHeight="1">
      <c r="A548" s="48"/>
    </row>
    <row r="549" ht="15" customHeight="1">
      <c r="A549" s="48"/>
    </row>
    <row r="550" ht="15" customHeight="1">
      <c r="A550" s="48"/>
    </row>
    <row r="551" ht="15" customHeight="1">
      <c r="A551" s="48"/>
    </row>
    <row r="552" ht="15" customHeight="1">
      <c r="A552" s="48"/>
    </row>
    <row r="553" ht="15" customHeight="1">
      <c r="A553" s="48"/>
    </row>
    <row r="554" ht="15" customHeight="1">
      <c r="A554" s="48"/>
    </row>
    <row r="555" ht="15" customHeight="1">
      <c r="A555" s="48"/>
    </row>
  </sheetData>
  <sheetProtection password="D3C7" sheet="1" objects="1" scenarios="1"/>
  <mergeCells count="39">
    <mergeCell ref="A445:B445"/>
    <mergeCell ref="A446:B446"/>
    <mergeCell ref="A451:N451"/>
    <mergeCell ref="A452:N452"/>
    <mergeCell ref="A453:N453"/>
    <mergeCell ref="F142:F144"/>
    <mergeCell ref="G142:N142"/>
    <mergeCell ref="G143:H143"/>
    <mergeCell ref="I143:J143"/>
    <mergeCell ref="K143:L143"/>
    <mergeCell ref="M143:N143"/>
    <mergeCell ref="E142:E144"/>
    <mergeCell ref="A140:B140"/>
    <mergeCell ref="A142:A144"/>
    <mergeCell ref="B142:B144"/>
    <mergeCell ref="C142:C144"/>
    <mergeCell ref="D142:D144"/>
    <mergeCell ref="A139:B139"/>
    <mergeCell ref="A8:N8"/>
    <mergeCell ref="A9:N9"/>
    <mergeCell ref="A11:A13"/>
    <mergeCell ref="B11:B13"/>
    <mergeCell ref="C11:C13"/>
    <mergeCell ref="D11:D13"/>
    <mergeCell ref="E11:E13"/>
    <mergeCell ref="F11:F13"/>
    <mergeCell ref="G11:N11"/>
    <mergeCell ref="G12:H12"/>
    <mergeCell ref="I12:J12"/>
    <mergeCell ref="K12:L12"/>
    <mergeCell ref="M12:N12"/>
    <mergeCell ref="A137:B137"/>
    <mergeCell ref="A138:B138"/>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